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60" windowHeight="6060" activeTab="0"/>
  </bookViews>
  <sheets>
    <sheet name="1.11.1 ТП-286" sheetId="1" r:id="rId1"/>
    <sheet name="поступление" sheetId="2" r:id="rId2"/>
  </sheets>
  <definedNames/>
  <calcPr fullCalcOnLoad="1"/>
</workbook>
</file>

<file path=xl/sharedStrings.xml><?xml version="1.0" encoding="utf-8"?>
<sst xmlns="http://schemas.openxmlformats.org/spreadsheetml/2006/main" count="165" uniqueCount="140">
  <si>
    <t>Юридические лица</t>
  </si>
  <si>
    <t>шт.</t>
  </si>
  <si>
    <t>тыс.кВт.ч</t>
  </si>
  <si>
    <t>тыс.грн.</t>
  </si>
  <si>
    <t>%</t>
  </si>
  <si>
    <t>Нормативное ТРЭ</t>
  </si>
  <si>
    <t>Превышение факт.ТРЭ над нормат.ТРЭ</t>
  </si>
  <si>
    <t>формулы</t>
  </si>
  <si>
    <t>6-4</t>
  </si>
  <si>
    <t>Январь</t>
  </si>
  <si>
    <t xml:space="preserve"> </t>
  </si>
  <si>
    <t>Февраль</t>
  </si>
  <si>
    <t>Март</t>
  </si>
  <si>
    <t>Апрель</t>
  </si>
  <si>
    <t>кол-во квит</t>
  </si>
  <si>
    <t>Май</t>
  </si>
  <si>
    <t>Кол-во точек учета</t>
  </si>
  <si>
    <t>Июнь</t>
  </si>
  <si>
    <t>Фактическое потребление э/э согласно снятых показаний приборов учета с учетом льгот и субсидий</t>
  </si>
  <si>
    <t>Фактическая оплата населения с учетом льгот и субсидий</t>
  </si>
  <si>
    <t>кВт.ч.</t>
  </si>
  <si>
    <t>факт.кВт.ч./ л.сч.</t>
  </si>
  <si>
    <t>потр.-факт.</t>
  </si>
  <si>
    <t>невыявленные кВт.ч. на 1 лиц.сч.</t>
  </si>
  <si>
    <t>Поступление в сеть</t>
  </si>
  <si>
    <t>Структура мелкомоторных потребителей узла</t>
  </si>
  <si>
    <t>Факти-ческое потреб-ление эл.эн.</t>
  </si>
  <si>
    <t>Расчетное потребление 1-го абонента</t>
  </si>
  <si>
    <t>тыс.кВт.ч.</t>
  </si>
  <si>
    <t>% оплаченных квит. /л.сч.</t>
  </si>
  <si>
    <t>факт.опл. кВт.ч./квит (ср.опл.кВтч)</t>
  </si>
  <si>
    <t>% (ф.опл.кВт.ч.) /расч.отп</t>
  </si>
  <si>
    <t>неопл.кВт.ч. на 1 квит.</t>
  </si>
  <si>
    <t>грн./ лиц.сч</t>
  </si>
  <si>
    <t>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</si>
  <si>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</si>
  <si>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</si>
  <si>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</si>
  <si>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</si>
  <si>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</si>
  <si>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</si>
  <si>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пол.отпуск юр.лица+ нас.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</si>
  <si>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</si>
  <si>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</si>
  <si>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</si>
  <si>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</si>
  <si>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</si>
  <si>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</si>
  <si>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</si>
  <si>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</si>
  <si>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</si>
  <si>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</si>
  <si>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</si>
  <si>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</si>
  <si>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</t>
  </si>
  <si>
    <t>частный сектор</t>
  </si>
  <si>
    <t>осталось установить счетчиков</t>
  </si>
  <si>
    <t>лицензиаты</t>
  </si>
  <si>
    <t>2006г.</t>
  </si>
  <si>
    <t xml:space="preserve">                          </t>
  </si>
  <si>
    <t>хоз. нужды</t>
  </si>
  <si>
    <t>всего л/с</t>
  </si>
  <si>
    <t>гос. сектор</t>
  </si>
  <si>
    <t>всего частный сектор</t>
  </si>
  <si>
    <t>газ</t>
  </si>
  <si>
    <t>без газа</t>
  </si>
  <si>
    <t>в том числе</t>
  </si>
  <si>
    <t>Бытовые потребители</t>
  </si>
  <si>
    <t>15+16</t>
  </si>
  <si>
    <t>5*2/100</t>
  </si>
  <si>
    <t>2-3-11-19</t>
  </si>
  <si>
    <t>6/2*100</t>
  </si>
  <si>
    <t>7-5</t>
  </si>
  <si>
    <t>2-3-4-11</t>
  </si>
  <si>
    <t>17/12*1000</t>
  </si>
  <si>
    <t>19/12*1000</t>
  </si>
  <si>
    <t>21/18*100</t>
  </si>
  <si>
    <t>18-21</t>
  </si>
  <si>
    <t>23/18*100</t>
  </si>
  <si>
    <t>25/12*100</t>
  </si>
  <si>
    <t>27/25*1000</t>
  </si>
  <si>
    <t>27/19*100</t>
  </si>
  <si>
    <t>ср.мес.за</t>
  </si>
  <si>
    <t>население</t>
  </si>
  <si>
    <t>на ПС</t>
  </si>
  <si>
    <t>в ТП</t>
  </si>
  <si>
    <t>10-6-0.4 кВ (тех. учет)</t>
  </si>
  <si>
    <t>на вводе 0.4 кВ</t>
  </si>
  <si>
    <t>на фидере 0.4 кВ</t>
  </si>
  <si>
    <t>выносные приборы учета (частный секор)</t>
  </si>
  <si>
    <t>всего установлено счетчиков</t>
  </si>
  <si>
    <t>0.4-0.23 кВ</t>
  </si>
  <si>
    <t>учет юридических лиц в ТП</t>
  </si>
  <si>
    <t>поступление</t>
  </si>
  <si>
    <t>потребители ДЭС</t>
  </si>
  <si>
    <t>1 ф.</t>
  </si>
  <si>
    <t>3 ф.</t>
  </si>
  <si>
    <t>т.у.160</t>
  </si>
  <si>
    <t>т.у.170</t>
  </si>
  <si>
    <t>т.у.180</t>
  </si>
  <si>
    <t>т.у. 094</t>
  </si>
  <si>
    <t>11655</t>
  </si>
  <si>
    <t>9825</t>
  </si>
  <si>
    <t>0</t>
  </si>
  <si>
    <t>9135</t>
  </si>
  <si>
    <t>9270</t>
  </si>
  <si>
    <t>8820</t>
  </si>
  <si>
    <t>Сервис-Инвест</t>
  </si>
  <si>
    <t>Кировские ЭС (пром. Предприятия)</t>
  </si>
  <si>
    <t>% оплаты</t>
  </si>
  <si>
    <t>оплата на 1-ого абонента, кВтч</t>
  </si>
  <si>
    <t>27/12*1000</t>
  </si>
  <si>
    <t>40+41</t>
  </si>
  <si>
    <t>18-30</t>
  </si>
  <si>
    <t>33/12*1000</t>
  </si>
  <si>
    <t>30/18*100</t>
  </si>
  <si>
    <t>13+15+16</t>
  </si>
  <si>
    <t>11+19</t>
  </si>
  <si>
    <t>14-39</t>
  </si>
  <si>
    <t>279229</t>
  </si>
  <si>
    <t>148857</t>
  </si>
  <si>
    <t>251183</t>
  </si>
  <si>
    <t>137365</t>
  </si>
  <si>
    <t>164795</t>
  </si>
  <si>
    <t>249968</t>
  </si>
  <si>
    <t>месяц</t>
  </si>
  <si>
    <t>Анализ поступления и потребления электрической энергии потебителями в  узле № ____   _____наименование узла________ (ТП-___, ТП-___,ТП-___,....) ____________ ЭС</t>
  </si>
  <si>
    <t>Поступление с ПС _____________</t>
  </si>
  <si>
    <t>Исполнитель</t>
  </si>
  <si>
    <t>_____________________________</t>
  </si>
  <si>
    <t>Ф.И.О.</t>
  </si>
  <si>
    <t>_________________________________</t>
  </si>
  <si>
    <t>(ПОДПИСЬ)</t>
  </si>
  <si>
    <t>_________________-</t>
  </si>
  <si>
    <t>(ДАТА)</t>
  </si>
  <si>
    <t>Отчетные ТРЭ</t>
  </si>
  <si>
    <t>Приложение № 5</t>
  </si>
  <si>
    <t>Расчетный отпуск населению *)</t>
  </si>
  <si>
    <t>*) принимаем полезный отпуск юридических лиц как достоверный</t>
  </si>
  <si>
    <t>Скачано с сайта http:// leg.co.ua/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</si>
</sst>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dd/mm/yy"/>
    <numFmt numFmtId="186" formatCode="d/m"/>
    <numFmt numFmtId="187" formatCode="d\ mmm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грн.&quot;"/>
    <numFmt numFmtId="197" formatCode="mmm\ 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5">
    <font>
      <sz val="10"/>
      <name val="Arial Cyr"/>
      <family val="0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20"/>
      <name val="Arial Cyr"/>
      <family val="2"/>
    </font>
    <font>
      <b/>
      <sz val="10"/>
      <name val="Arial Cyr"/>
      <family val="2"/>
    </font>
    <font>
      <b/>
      <sz val="16"/>
      <color indexed="8"/>
      <name val="Arial Cyr"/>
      <family val="2"/>
    </font>
    <font>
      <b/>
      <sz val="24"/>
      <name val="Arial Cyr"/>
      <family val="2"/>
    </font>
    <font>
      <b/>
      <sz val="24"/>
      <color indexed="18"/>
      <name val="Arial Cyr"/>
      <family val="2"/>
    </font>
    <font>
      <b/>
      <sz val="24"/>
      <color indexed="8"/>
      <name val="Arial Cyr"/>
      <family val="2"/>
    </font>
    <font>
      <b/>
      <i/>
      <sz val="24"/>
      <color indexed="16"/>
      <name val="Arial Cyr"/>
      <family val="2"/>
    </font>
    <font>
      <b/>
      <sz val="24"/>
      <color indexed="12"/>
      <name val="Arial Cyr"/>
      <family val="2"/>
    </font>
    <font>
      <b/>
      <sz val="24"/>
      <color indexed="16"/>
      <name val="Arial Cyr"/>
      <family val="2"/>
    </font>
    <font>
      <b/>
      <sz val="20"/>
      <color indexed="18"/>
      <name val="Arial Cyr"/>
      <family val="2"/>
    </font>
    <font>
      <b/>
      <sz val="28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sz val="2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4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12" xfId="0" applyNumberFormat="1" applyFont="1" applyFill="1" applyBorder="1" applyAlignment="1">
      <alignment horizontal="left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3" fontId="6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textRotation="90" wrapText="1"/>
    </xf>
    <xf numFmtId="3" fontId="12" fillId="0" borderId="14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5" borderId="0" xfId="0" applyNumberFormat="1" applyFont="1" applyFill="1" applyAlignment="1">
      <alignment horizontal="center"/>
    </xf>
    <xf numFmtId="0" fontId="42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.co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23"/>
  <sheetViews>
    <sheetView tabSelected="1" zoomScale="40" zoomScaleNormal="40" zoomScalePageLayoutView="0" workbookViewId="0" topLeftCell="A1">
      <pane xSplit="1" ySplit="13" topLeftCell="B4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2" sqref="B52"/>
    </sheetView>
  </sheetViews>
  <sheetFormatPr defaultColWidth="9.00390625" defaultRowHeight="12.75"/>
  <cols>
    <col min="1" max="1" width="21.625" style="10" customWidth="1"/>
    <col min="2" max="2" width="20.00390625" style="10" customWidth="1"/>
    <col min="3" max="3" width="13.125" style="10" customWidth="1"/>
    <col min="4" max="4" width="16.00390625" style="10" customWidth="1"/>
    <col min="5" max="5" width="14.75390625" style="10" customWidth="1"/>
    <col min="6" max="6" width="18.25390625" style="10" customWidth="1"/>
    <col min="7" max="7" width="12.625" style="10" customWidth="1"/>
    <col min="8" max="8" width="18.375" style="10" customWidth="1"/>
    <col min="9" max="9" width="11.75390625" style="10" customWidth="1"/>
    <col min="10" max="10" width="10.125" style="10" customWidth="1"/>
    <col min="11" max="11" width="20.25390625" style="10" customWidth="1"/>
    <col min="12" max="12" width="14.00390625" style="10" customWidth="1"/>
    <col min="13" max="13" width="11.375" style="10" customWidth="1"/>
    <col min="14" max="15" width="12.25390625" style="10" customWidth="1"/>
    <col min="16" max="16" width="10.875" style="10" customWidth="1"/>
    <col min="17" max="17" width="19.125" style="10" customWidth="1"/>
    <col min="18" max="18" width="13.125" style="10" customWidth="1"/>
    <col min="19" max="19" width="18.875" style="10" customWidth="1"/>
    <col min="20" max="20" width="17.00390625" style="10" customWidth="1"/>
    <col min="21" max="21" width="12.00390625" style="10" customWidth="1"/>
    <col min="22" max="22" width="11.875" style="10" customWidth="1"/>
    <col min="23" max="23" width="12.25390625" style="10" customWidth="1"/>
    <col min="24" max="24" width="10.375" style="10" customWidth="1"/>
    <col min="25" max="25" width="12.75390625" style="10" customWidth="1"/>
    <col min="26" max="26" width="11.625" style="10" customWidth="1"/>
    <col min="27" max="29" width="19.875" style="10" customWidth="1"/>
    <col min="30" max="30" width="12.00390625" style="10" customWidth="1"/>
    <col min="31" max="31" width="12.875" style="10" customWidth="1"/>
    <col min="32" max="32" width="12.375" style="10" customWidth="1"/>
    <col min="33" max="33" width="17.00390625" style="10" customWidth="1"/>
    <col min="34" max="34" width="12.875" style="10" customWidth="1"/>
    <col min="35" max="35" width="19.625" style="10" customWidth="1"/>
    <col min="36" max="36" width="10.875" style="10" customWidth="1"/>
    <col min="37" max="37" width="8.375" style="10" customWidth="1"/>
    <col min="38" max="38" width="8.125" style="10" customWidth="1"/>
    <col min="39" max="39" width="10.00390625" style="10" customWidth="1"/>
    <col min="40" max="41" width="9.125" style="10" customWidth="1"/>
    <col min="42" max="42" width="11.125" style="10" customWidth="1"/>
    <col min="43" max="43" width="9.125" style="12" customWidth="1"/>
    <col min="44" max="44" width="24.00390625" style="10" customWidth="1"/>
    <col min="45" max="16384" width="9.125" style="10" customWidth="1"/>
  </cols>
  <sheetData>
    <row r="2" spans="37:44" ht="27.75" customHeight="1">
      <c r="AK2" s="97" t="s">
        <v>136</v>
      </c>
      <c r="AL2" s="98"/>
      <c r="AM2" s="98"/>
      <c r="AN2" s="98"/>
      <c r="AO2" s="98"/>
      <c r="AP2" s="98"/>
      <c r="AQ2" s="98"/>
      <c r="AR2" s="98"/>
    </row>
    <row r="3" spans="36:44" ht="20.25">
      <c r="AJ3" s="95"/>
      <c r="AK3" s="95"/>
      <c r="AL3" s="95"/>
      <c r="AM3" s="95"/>
      <c r="AN3" s="95"/>
      <c r="AO3" s="95"/>
      <c r="AP3" s="95"/>
      <c r="AQ3" s="96"/>
      <c r="AR3" s="95"/>
    </row>
    <row r="5" spans="2:45" s="87" customFormat="1" ht="27.75" customHeight="1">
      <c r="B5" s="87" t="s">
        <v>127</v>
      </c>
      <c r="H5" s="87" t="s">
        <v>126</v>
      </c>
      <c r="AS5" s="87" t="s">
        <v>10</v>
      </c>
    </row>
    <row r="6" s="6" customFormat="1" ht="26.25" customHeight="1"/>
    <row r="7" spans="1:44" s="81" customFormat="1" ht="108.75" customHeight="1">
      <c r="A7" s="99" t="s">
        <v>125</v>
      </c>
      <c r="B7" s="99" t="s">
        <v>24</v>
      </c>
      <c r="C7" s="99" t="s">
        <v>60</v>
      </c>
      <c r="D7" s="106" t="s">
        <v>5</v>
      </c>
      <c r="E7" s="107"/>
      <c r="F7" s="106" t="s">
        <v>135</v>
      </c>
      <c r="G7" s="107"/>
      <c r="H7" s="106" t="s">
        <v>6</v>
      </c>
      <c r="I7" s="107"/>
      <c r="J7" s="102" t="s">
        <v>0</v>
      </c>
      <c r="K7" s="104"/>
      <c r="L7" s="102" t="s">
        <v>83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4"/>
      <c r="AI7" s="99" t="s">
        <v>41</v>
      </c>
      <c r="AJ7" s="110" t="s">
        <v>86</v>
      </c>
      <c r="AK7" s="110"/>
      <c r="AL7" s="110"/>
      <c r="AM7" s="110" t="s">
        <v>89</v>
      </c>
      <c r="AN7" s="110"/>
      <c r="AO7" s="110"/>
      <c r="AP7" s="110"/>
      <c r="AQ7" s="105" t="s">
        <v>92</v>
      </c>
      <c r="AR7" s="99" t="s">
        <v>25</v>
      </c>
    </row>
    <row r="8" spans="1:44" s="81" customFormat="1" ht="180" customHeight="1">
      <c r="A8" s="101"/>
      <c r="B8" s="101"/>
      <c r="C8" s="101"/>
      <c r="D8" s="108"/>
      <c r="E8" s="109"/>
      <c r="F8" s="108"/>
      <c r="G8" s="109"/>
      <c r="H8" s="108"/>
      <c r="I8" s="109"/>
      <c r="J8" s="80" t="s">
        <v>16</v>
      </c>
      <c r="K8" s="82" t="s">
        <v>26</v>
      </c>
      <c r="L8" s="102" t="s">
        <v>67</v>
      </c>
      <c r="M8" s="103"/>
      <c r="N8" s="103"/>
      <c r="O8" s="103"/>
      <c r="P8" s="104"/>
      <c r="Q8" s="80" t="s">
        <v>137</v>
      </c>
      <c r="R8" s="80" t="s">
        <v>27</v>
      </c>
      <c r="S8" s="102" t="s">
        <v>18</v>
      </c>
      <c r="T8" s="103"/>
      <c r="U8" s="103"/>
      <c r="V8" s="104"/>
      <c r="W8" s="113" t="s">
        <v>23</v>
      </c>
      <c r="X8" s="114"/>
      <c r="Y8" s="102" t="s">
        <v>19</v>
      </c>
      <c r="Z8" s="103"/>
      <c r="AA8" s="103"/>
      <c r="AB8" s="103"/>
      <c r="AC8" s="103"/>
      <c r="AD8" s="103"/>
      <c r="AE8" s="103"/>
      <c r="AF8" s="103"/>
      <c r="AG8" s="103"/>
      <c r="AH8" s="104"/>
      <c r="AI8" s="101"/>
      <c r="AJ8" s="115" t="s">
        <v>84</v>
      </c>
      <c r="AK8" s="110" t="s">
        <v>85</v>
      </c>
      <c r="AL8" s="110"/>
      <c r="AM8" s="105" t="s">
        <v>90</v>
      </c>
      <c r="AN8" s="110" t="s">
        <v>91</v>
      </c>
      <c r="AO8" s="110"/>
      <c r="AP8" s="105" t="s">
        <v>56</v>
      </c>
      <c r="AQ8" s="105"/>
      <c r="AR8" s="100"/>
    </row>
    <row r="9" spans="1:44" s="81" customFormat="1" ht="26.25">
      <c r="A9" s="105"/>
      <c r="B9" s="105" t="s">
        <v>2</v>
      </c>
      <c r="C9" s="105" t="s">
        <v>2</v>
      </c>
      <c r="D9" s="105" t="s">
        <v>2</v>
      </c>
      <c r="E9" s="105" t="s">
        <v>4</v>
      </c>
      <c r="F9" s="105" t="s">
        <v>2</v>
      </c>
      <c r="G9" s="105" t="s">
        <v>4</v>
      </c>
      <c r="H9" s="105" t="s">
        <v>2</v>
      </c>
      <c r="I9" s="105" t="s">
        <v>4</v>
      </c>
      <c r="J9" s="105" t="s">
        <v>1</v>
      </c>
      <c r="K9" s="105" t="s">
        <v>2</v>
      </c>
      <c r="L9" s="105" t="s">
        <v>61</v>
      </c>
      <c r="M9" s="105" t="s">
        <v>62</v>
      </c>
      <c r="N9" s="110" t="s">
        <v>55</v>
      </c>
      <c r="O9" s="110"/>
      <c r="P9" s="110"/>
      <c r="Q9" s="105" t="s">
        <v>28</v>
      </c>
      <c r="R9" s="105" t="s">
        <v>20</v>
      </c>
      <c r="S9" s="105" t="s">
        <v>2</v>
      </c>
      <c r="T9" s="105" t="s">
        <v>3</v>
      </c>
      <c r="U9" s="105" t="s">
        <v>21</v>
      </c>
      <c r="V9" s="105" t="s">
        <v>4</v>
      </c>
      <c r="W9" s="105" t="s">
        <v>22</v>
      </c>
      <c r="X9" s="105" t="s">
        <v>4</v>
      </c>
      <c r="Y9" s="105" t="s">
        <v>14</v>
      </c>
      <c r="Z9" s="105" t="s">
        <v>29</v>
      </c>
      <c r="AA9" s="105" t="s">
        <v>2</v>
      </c>
      <c r="AB9" s="99" t="s">
        <v>109</v>
      </c>
      <c r="AC9" s="99" t="s">
        <v>110</v>
      </c>
      <c r="AD9" s="105" t="s">
        <v>30</v>
      </c>
      <c r="AE9" s="105" t="s">
        <v>31</v>
      </c>
      <c r="AF9" s="105" t="s">
        <v>32</v>
      </c>
      <c r="AG9" s="105" t="s">
        <v>3</v>
      </c>
      <c r="AH9" s="105" t="s">
        <v>33</v>
      </c>
      <c r="AI9" s="105" t="s">
        <v>2</v>
      </c>
      <c r="AJ9" s="116"/>
      <c r="AK9" s="105" t="s">
        <v>87</v>
      </c>
      <c r="AL9" s="105" t="s">
        <v>88</v>
      </c>
      <c r="AM9" s="105"/>
      <c r="AN9" s="110" t="s">
        <v>95</v>
      </c>
      <c r="AO9" s="110" t="s">
        <v>96</v>
      </c>
      <c r="AP9" s="105"/>
      <c r="AQ9" s="105"/>
      <c r="AR9" s="100"/>
    </row>
    <row r="10" spans="1:44" s="81" customFormat="1" ht="26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 t="s">
        <v>63</v>
      </c>
      <c r="O10" s="110" t="s">
        <v>66</v>
      </c>
      <c r="P10" s="110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0"/>
      <c r="AC10" s="100"/>
      <c r="AD10" s="105"/>
      <c r="AE10" s="105"/>
      <c r="AF10" s="105"/>
      <c r="AG10" s="105"/>
      <c r="AH10" s="105"/>
      <c r="AI10" s="105"/>
      <c r="AJ10" s="116"/>
      <c r="AK10" s="105"/>
      <c r="AL10" s="105"/>
      <c r="AM10" s="105"/>
      <c r="AN10" s="110"/>
      <c r="AO10" s="110"/>
      <c r="AP10" s="105"/>
      <c r="AQ10" s="105"/>
      <c r="AR10" s="100"/>
    </row>
    <row r="11" spans="1:44" s="81" customFormat="1" ht="173.2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79" t="s">
        <v>64</v>
      </c>
      <c r="P11" s="79" t="s">
        <v>65</v>
      </c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1"/>
      <c r="AC11" s="101"/>
      <c r="AD11" s="105"/>
      <c r="AE11" s="105"/>
      <c r="AF11" s="105"/>
      <c r="AG11" s="105"/>
      <c r="AH11" s="105"/>
      <c r="AI11" s="105"/>
      <c r="AJ11" s="117"/>
      <c r="AK11" s="105"/>
      <c r="AL11" s="105"/>
      <c r="AM11" s="105"/>
      <c r="AN11" s="110"/>
      <c r="AO11" s="110"/>
      <c r="AP11" s="105"/>
      <c r="AQ11" s="105"/>
      <c r="AR11" s="101"/>
    </row>
    <row r="12" spans="1:44" s="81" customFormat="1" ht="26.25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  <c r="I12" s="79">
        <v>9</v>
      </c>
      <c r="J12" s="79">
        <v>10</v>
      </c>
      <c r="K12" s="7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  <c r="Q12" s="79">
        <v>17</v>
      </c>
      <c r="R12" s="79">
        <v>18</v>
      </c>
      <c r="S12" s="79">
        <v>19</v>
      </c>
      <c r="T12" s="79">
        <v>20</v>
      </c>
      <c r="U12" s="79">
        <v>21</v>
      </c>
      <c r="V12" s="79">
        <v>22</v>
      </c>
      <c r="W12" s="79">
        <v>23</v>
      </c>
      <c r="X12" s="79">
        <v>24</v>
      </c>
      <c r="Y12" s="79">
        <v>25</v>
      </c>
      <c r="Z12" s="79">
        <v>26</v>
      </c>
      <c r="AA12" s="79">
        <v>27</v>
      </c>
      <c r="AB12" s="79">
        <v>28</v>
      </c>
      <c r="AC12" s="79">
        <v>29</v>
      </c>
      <c r="AD12" s="79">
        <v>30</v>
      </c>
      <c r="AE12" s="79">
        <v>31</v>
      </c>
      <c r="AF12" s="79">
        <v>32</v>
      </c>
      <c r="AG12" s="79">
        <v>33</v>
      </c>
      <c r="AH12" s="79">
        <v>34</v>
      </c>
      <c r="AI12" s="79">
        <v>35</v>
      </c>
      <c r="AJ12" s="79">
        <v>36</v>
      </c>
      <c r="AK12" s="79">
        <v>37</v>
      </c>
      <c r="AL12" s="79">
        <v>38</v>
      </c>
      <c r="AM12" s="79">
        <v>39</v>
      </c>
      <c r="AN12" s="79">
        <v>40</v>
      </c>
      <c r="AO12" s="79">
        <v>41</v>
      </c>
      <c r="AP12" s="79">
        <v>42</v>
      </c>
      <c r="AQ12" s="79">
        <v>43</v>
      </c>
      <c r="AR12" s="79">
        <v>44</v>
      </c>
    </row>
    <row r="13" spans="1:44" s="84" customFormat="1" ht="78.75">
      <c r="A13" s="83" t="s">
        <v>7</v>
      </c>
      <c r="B13" s="83"/>
      <c r="C13" s="83"/>
      <c r="D13" s="83" t="s">
        <v>69</v>
      </c>
      <c r="E13" s="83"/>
      <c r="F13" s="83" t="s">
        <v>70</v>
      </c>
      <c r="G13" s="83" t="s">
        <v>71</v>
      </c>
      <c r="H13" s="83" t="s">
        <v>8</v>
      </c>
      <c r="I13" s="83" t="s">
        <v>72</v>
      </c>
      <c r="J13" s="83"/>
      <c r="K13" s="83"/>
      <c r="L13" s="83" t="s">
        <v>116</v>
      </c>
      <c r="M13" s="83"/>
      <c r="N13" s="83" t="s">
        <v>68</v>
      </c>
      <c r="O13" s="83"/>
      <c r="P13" s="83"/>
      <c r="Q13" s="83" t="s">
        <v>73</v>
      </c>
      <c r="R13" s="83" t="s">
        <v>74</v>
      </c>
      <c r="S13" s="83"/>
      <c r="T13" s="83"/>
      <c r="U13" s="83" t="s">
        <v>75</v>
      </c>
      <c r="V13" s="83" t="s">
        <v>76</v>
      </c>
      <c r="W13" s="83" t="s">
        <v>77</v>
      </c>
      <c r="X13" s="83" t="s">
        <v>78</v>
      </c>
      <c r="Y13" s="83"/>
      <c r="Z13" s="83" t="s">
        <v>79</v>
      </c>
      <c r="AA13" s="83"/>
      <c r="AB13" s="83" t="s">
        <v>81</v>
      </c>
      <c r="AC13" s="83" t="s">
        <v>111</v>
      </c>
      <c r="AD13" s="83" t="s">
        <v>80</v>
      </c>
      <c r="AE13" s="83" t="s">
        <v>115</v>
      </c>
      <c r="AF13" s="83" t="s">
        <v>113</v>
      </c>
      <c r="AG13" s="83"/>
      <c r="AH13" s="83" t="s">
        <v>114</v>
      </c>
      <c r="AI13" s="83" t="s">
        <v>117</v>
      </c>
      <c r="AJ13" s="83"/>
      <c r="AK13" s="83"/>
      <c r="AL13" s="83"/>
      <c r="AM13" s="83" t="s">
        <v>112</v>
      </c>
      <c r="AN13" s="83"/>
      <c r="AO13" s="83"/>
      <c r="AP13" s="83" t="s">
        <v>118</v>
      </c>
      <c r="AQ13" s="83"/>
      <c r="AR13" s="83"/>
    </row>
    <row r="14" spans="1:44" s="26" customFormat="1" ht="30">
      <c r="A14" s="22" t="s">
        <v>58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4"/>
      <c r="AK14" s="25"/>
      <c r="AL14" s="25"/>
      <c r="AM14" s="25"/>
      <c r="AN14" s="25"/>
      <c r="AO14" s="25"/>
      <c r="AP14" s="25"/>
      <c r="AQ14" s="25"/>
      <c r="AR14" s="111"/>
    </row>
    <row r="15" spans="1:44" s="46" customFormat="1" ht="30">
      <c r="A15" s="27" t="s">
        <v>9</v>
      </c>
      <c r="B15" s="28"/>
      <c r="C15" s="29"/>
      <c r="D15" s="30">
        <f>E15*B15/100</f>
        <v>0</v>
      </c>
      <c r="E15" s="31"/>
      <c r="F15" s="32">
        <f>B15-K15-S15</f>
        <v>0</v>
      </c>
      <c r="G15" s="33">
        <f>IF(B15=0,0,F15*100/B15)</f>
        <v>0</v>
      </c>
      <c r="H15" s="32">
        <f>F15-D15</f>
        <v>0</v>
      </c>
      <c r="I15" s="34">
        <f>G15-E15</f>
        <v>0</v>
      </c>
      <c r="J15" s="35"/>
      <c r="K15" s="28"/>
      <c r="L15" s="36">
        <f>M15+O15+P15</f>
        <v>0</v>
      </c>
      <c r="M15" s="35"/>
      <c r="N15" s="37">
        <f>O15+P15</f>
        <v>0</v>
      </c>
      <c r="O15" s="35"/>
      <c r="P15" s="38"/>
      <c r="Q15" s="32">
        <f>B15-C15-D15-K15</f>
        <v>0</v>
      </c>
      <c r="R15" s="39">
        <f>IF(L15=0,0,Q15/L15*1000)</f>
        <v>0</v>
      </c>
      <c r="S15" s="28"/>
      <c r="T15" s="28"/>
      <c r="U15" s="40">
        <f>IF(L15=0,0,S15/L15*1000)</f>
        <v>0</v>
      </c>
      <c r="V15" s="41">
        <f>IF(R15=0,0,U15/R15*100)</f>
        <v>0</v>
      </c>
      <c r="W15" s="41">
        <f>R15-U15</f>
        <v>0</v>
      </c>
      <c r="X15" s="41">
        <f>IF(R15=0,0,W15/R15*100)</f>
        <v>0</v>
      </c>
      <c r="Y15" s="35"/>
      <c r="Z15" s="41">
        <f>IF(L15=0,0,Y15/L15*100)</f>
        <v>0</v>
      </c>
      <c r="AA15" s="28"/>
      <c r="AB15" s="85">
        <f>IF(S15=0,0,AA15/S15*100)</f>
        <v>0</v>
      </c>
      <c r="AC15" s="37">
        <f>IF(L15=0,0,AA15/L15*1000)</f>
        <v>0</v>
      </c>
      <c r="AD15" s="41">
        <f>IF(Y15=0,0,(ROUND(AA15/Y15*1000,0)))</f>
        <v>0</v>
      </c>
      <c r="AE15" s="41">
        <f>IF(R15=0,0,AD15/R15*100)</f>
        <v>0</v>
      </c>
      <c r="AF15" s="41">
        <f>R15-AD15</f>
        <v>0</v>
      </c>
      <c r="AG15" s="28"/>
      <c r="AH15" s="30">
        <f>IF(L15=0,0,AG15/L15*1000)</f>
        <v>0</v>
      </c>
      <c r="AI15" s="42">
        <f>K15+S15</f>
        <v>0</v>
      </c>
      <c r="AJ15" s="35"/>
      <c r="AK15" s="43"/>
      <c r="AL15" s="43"/>
      <c r="AM15" s="44">
        <f>AN15+AO15</f>
        <v>0</v>
      </c>
      <c r="AN15" s="35"/>
      <c r="AO15" s="43"/>
      <c r="AP15" s="44">
        <f>N15-AM15</f>
        <v>0</v>
      </c>
      <c r="AQ15" s="45"/>
      <c r="AR15" s="111"/>
    </row>
    <row r="16" spans="1:44" s="26" customFormat="1" ht="30">
      <c r="A16" s="47"/>
      <c r="B16" s="48"/>
      <c r="C16" s="49"/>
      <c r="D16" s="50"/>
      <c r="E16" s="49"/>
      <c r="F16" s="50"/>
      <c r="G16" s="51"/>
      <c r="H16" s="50"/>
      <c r="I16" s="50"/>
      <c r="J16" s="48"/>
      <c r="K16" s="48"/>
      <c r="L16" s="52"/>
      <c r="M16" s="48"/>
      <c r="N16" s="53"/>
      <c r="O16" s="48"/>
      <c r="P16" s="54"/>
      <c r="Q16" s="50"/>
      <c r="R16" s="51"/>
      <c r="S16" s="48"/>
      <c r="T16" s="48"/>
      <c r="U16" s="51"/>
      <c r="V16" s="50"/>
      <c r="W16" s="50"/>
      <c r="X16" s="50"/>
      <c r="Y16" s="48"/>
      <c r="Z16" s="50"/>
      <c r="AA16" s="48"/>
      <c r="AB16" s="86"/>
      <c r="AC16" s="53"/>
      <c r="AD16" s="50"/>
      <c r="AE16" s="50"/>
      <c r="AF16" s="50"/>
      <c r="AG16" s="48"/>
      <c r="AH16" s="50"/>
      <c r="AI16" s="50"/>
      <c r="AJ16" s="55"/>
      <c r="AK16" s="25"/>
      <c r="AL16" s="25"/>
      <c r="AN16" s="56"/>
      <c r="AO16" s="25"/>
      <c r="AQ16" s="57"/>
      <c r="AR16" s="111"/>
    </row>
    <row r="17" spans="1:44" s="46" customFormat="1" ht="30">
      <c r="A17" s="27" t="s">
        <v>11</v>
      </c>
      <c r="B17" s="28"/>
      <c r="C17" s="58"/>
      <c r="D17" s="59">
        <f>E17*B17/100</f>
        <v>0</v>
      </c>
      <c r="E17" s="31"/>
      <c r="F17" s="60">
        <f>B17-K17-S17</f>
        <v>0</v>
      </c>
      <c r="G17" s="61">
        <f>IF(B17=0,0,F17*100/B17)</f>
        <v>0</v>
      </c>
      <c r="H17" s="60">
        <f>F17-D17</f>
        <v>0</v>
      </c>
      <c r="I17" s="62">
        <f>G17-E17</f>
        <v>0</v>
      </c>
      <c r="J17" s="35"/>
      <c r="K17" s="28"/>
      <c r="L17" s="36">
        <f>M17+O17+P17</f>
        <v>0</v>
      </c>
      <c r="M17" s="35"/>
      <c r="N17" s="37">
        <f>O17+P17</f>
        <v>0</v>
      </c>
      <c r="O17" s="35"/>
      <c r="P17" s="38"/>
      <c r="Q17" s="32">
        <f>B17-C17-D17-K17</f>
        <v>0</v>
      </c>
      <c r="R17" s="39">
        <f>IF(L17=0,0,Q17/L17*1000)</f>
        <v>0</v>
      </c>
      <c r="S17" s="28"/>
      <c r="T17" s="28"/>
      <c r="U17" s="40">
        <f>IF(L17=0,0,S17/L17*1000)</f>
        <v>0</v>
      </c>
      <c r="V17" s="41">
        <f>IF(R17=0,0,U17/R17*100)</f>
        <v>0</v>
      </c>
      <c r="W17" s="41">
        <f>R17-U17</f>
        <v>0</v>
      </c>
      <c r="X17" s="41">
        <f>IF(R17=0,0,W17/R17*100)</f>
        <v>0</v>
      </c>
      <c r="Y17" s="35"/>
      <c r="Z17" s="41">
        <f>IF(L17=0,0,Y17/L17*100)</f>
        <v>0</v>
      </c>
      <c r="AA17" s="28"/>
      <c r="AB17" s="85">
        <f>IF(S17=0,0,AA17/S17*100)</f>
        <v>0</v>
      </c>
      <c r="AC17" s="37">
        <f>IF(L17=0,0,AA17/L17*1000)</f>
        <v>0</v>
      </c>
      <c r="AD17" s="41">
        <f>IF(Y17=0,0,(ROUND(AA17/Y17*1000,0)))</f>
        <v>0</v>
      </c>
      <c r="AE17" s="41">
        <f>IF(R17=0,0,AD17/R17*100)</f>
        <v>0</v>
      </c>
      <c r="AF17" s="63">
        <f>R17-AD17</f>
        <v>0</v>
      </c>
      <c r="AG17" s="28"/>
      <c r="AH17" s="30">
        <f>IF(L17=0,0,AG17/L17*1000)</f>
        <v>0</v>
      </c>
      <c r="AI17" s="42">
        <f>K17+S17</f>
        <v>0</v>
      </c>
      <c r="AJ17" s="35"/>
      <c r="AK17" s="43"/>
      <c r="AL17" s="43"/>
      <c r="AM17" s="44">
        <f>AN17+AO17</f>
        <v>0</v>
      </c>
      <c r="AN17" s="35"/>
      <c r="AO17" s="43"/>
      <c r="AP17" s="44">
        <f>N17-AM17</f>
        <v>0</v>
      </c>
      <c r="AQ17" s="45"/>
      <c r="AR17" s="111"/>
    </row>
    <row r="18" spans="1:44" s="26" customFormat="1" ht="30">
      <c r="A18" s="47" t="s">
        <v>59</v>
      </c>
      <c r="B18" s="48"/>
      <c r="C18" s="48"/>
      <c r="D18" s="50"/>
      <c r="E18" s="49"/>
      <c r="F18" s="50"/>
      <c r="G18" s="51"/>
      <c r="H18" s="50"/>
      <c r="I18" s="50"/>
      <c r="J18" s="48"/>
      <c r="K18" s="48"/>
      <c r="L18" s="52"/>
      <c r="M18" s="48"/>
      <c r="N18" s="53"/>
      <c r="O18" s="48"/>
      <c r="P18" s="54"/>
      <c r="Q18" s="50"/>
      <c r="R18" s="51"/>
      <c r="S18" s="48"/>
      <c r="T18" s="48"/>
      <c r="U18" s="51"/>
      <c r="V18" s="50"/>
      <c r="W18" s="50"/>
      <c r="X18" s="50"/>
      <c r="Y18" s="48"/>
      <c r="Z18" s="50"/>
      <c r="AA18" s="48"/>
      <c r="AB18" s="86"/>
      <c r="AC18" s="53"/>
      <c r="AD18" s="50"/>
      <c r="AE18" s="50"/>
      <c r="AF18" s="50"/>
      <c r="AG18" s="48"/>
      <c r="AH18" s="50"/>
      <c r="AI18" s="50"/>
      <c r="AJ18" s="55"/>
      <c r="AK18" s="25"/>
      <c r="AL18" s="25"/>
      <c r="AN18" s="56"/>
      <c r="AO18" s="25"/>
      <c r="AQ18" s="57"/>
      <c r="AR18" s="111"/>
    </row>
    <row r="19" spans="1:44" s="46" customFormat="1" ht="30">
      <c r="A19" s="27" t="s">
        <v>12</v>
      </c>
      <c r="B19" s="28"/>
      <c r="C19" s="58"/>
      <c r="D19" s="59">
        <f>E19*B19/100</f>
        <v>0</v>
      </c>
      <c r="E19" s="31"/>
      <c r="F19" s="60">
        <f>B19-K19-S19</f>
        <v>0</v>
      </c>
      <c r="G19" s="61">
        <f>IF(B19=0,0,F19*100/B19)</f>
        <v>0</v>
      </c>
      <c r="H19" s="60">
        <f>F19-D19</f>
        <v>0</v>
      </c>
      <c r="I19" s="62">
        <f>G19-E19</f>
        <v>0</v>
      </c>
      <c r="J19" s="35"/>
      <c r="K19" s="28"/>
      <c r="L19" s="36">
        <f>M19+O19+P19</f>
        <v>0</v>
      </c>
      <c r="M19" s="35"/>
      <c r="N19" s="37">
        <f>O19+P19</f>
        <v>0</v>
      </c>
      <c r="O19" s="35"/>
      <c r="P19" s="38"/>
      <c r="Q19" s="32">
        <f>B19-C19-D19-K19</f>
        <v>0</v>
      </c>
      <c r="R19" s="39">
        <f>IF(L19=0,0,Q19/L19*1000)</f>
        <v>0</v>
      </c>
      <c r="S19" s="28"/>
      <c r="T19" s="28"/>
      <c r="U19" s="40">
        <f>IF(L19=0,0,S19/L19*1000)</f>
        <v>0</v>
      </c>
      <c r="V19" s="41">
        <f>IF(R19=0,0,U19/R19*100)</f>
        <v>0</v>
      </c>
      <c r="W19" s="41">
        <f>R19-U19</f>
        <v>0</v>
      </c>
      <c r="X19" s="41">
        <f>IF(R19=0,0,W19/R19*100)</f>
        <v>0</v>
      </c>
      <c r="Y19" s="35"/>
      <c r="Z19" s="41">
        <f>IF(L19=0,0,Y19/L19*100)</f>
        <v>0</v>
      </c>
      <c r="AA19" s="28"/>
      <c r="AB19" s="85">
        <f>IF(S19=0,0,AA19/S19*100)</f>
        <v>0</v>
      </c>
      <c r="AC19" s="37">
        <f>IF(L19=0,0,AA19/L19*1000)</f>
        <v>0</v>
      </c>
      <c r="AD19" s="41">
        <f>IF(Y19=0,0,(ROUND(AA19/Y19*1000,0)))</f>
        <v>0</v>
      </c>
      <c r="AE19" s="41">
        <f>IF(R19=0,0,AD19/R19*100)</f>
        <v>0</v>
      </c>
      <c r="AF19" s="63">
        <f>R19-AD19</f>
        <v>0</v>
      </c>
      <c r="AG19" s="28"/>
      <c r="AH19" s="30">
        <f>IF(L19=0,0,AG19/L19*1000)</f>
        <v>0</v>
      </c>
      <c r="AI19" s="42">
        <f>K19+S19</f>
        <v>0</v>
      </c>
      <c r="AJ19" s="35"/>
      <c r="AK19" s="43"/>
      <c r="AL19" s="43"/>
      <c r="AM19" s="44">
        <f>AN19+AO19</f>
        <v>0</v>
      </c>
      <c r="AN19" s="35"/>
      <c r="AO19" s="43"/>
      <c r="AP19" s="44">
        <f>N19-AM19</f>
        <v>0</v>
      </c>
      <c r="AQ19" s="45"/>
      <c r="AR19" s="111"/>
    </row>
    <row r="20" spans="1:44" s="26" customFormat="1" ht="30">
      <c r="A20" s="47"/>
      <c r="B20" s="48"/>
      <c r="C20" s="49"/>
      <c r="D20" s="50"/>
      <c r="E20" s="49"/>
      <c r="F20" s="50"/>
      <c r="G20" s="51"/>
      <c r="H20" s="50"/>
      <c r="I20" s="50"/>
      <c r="J20" s="48"/>
      <c r="K20" s="48"/>
      <c r="L20" s="52"/>
      <c r="M20" s="48"/>
      <c r="N20" s="53"/>
      <c r="O20" s="48"/>
      <c r="P20" s="54"/>
      <c r="Q20" s="50"/>
      <c r="R20" s="51"/>
      <c r="S20" s="48"/>
      <c r="T20" s="48"/>
      <c r="U20" s="51"/>
      <c r="V20" s="50"/>
      <c r="W20" s="50"/>
      <c r="X20" s="50"/>
      <c r="Y20" s="48"/>
      <c r="Z20" s="50"/>
      <c r="AA20" s="48"/>
      <c r="AB20" s="86"/>
      <c r="AC20" s="53"/>
      <c r="AD20" s="50"/>
      <c r="AE20" s="50"/>
      <c r="AF20" s="50"/>
      <c r="AG20" s="48"/>
      <c r="AH20" s="50"/>
      <c r="AI20" s="50"/>
      <c r="AJ20" s="55"/>
      <c r="AK20" s="25"/>
      <c r="AL20" s="25"/>
      <c r="AN20" s="56"/>
      <c r="AO20" s="25"/>
      <c r="AQ20" s="57"/>
      <c r="AR20" s="111"/>
    </row>
    <row r="21" spans="1:44" s="46" customFormat="1" ht="30">
      <c r="A21" s="27" t="s">
        <v>13</v>
      </c>
      <c r="B21" s="28"/>
      <c r="C21" s="58"/>
      <c r="D21" s="59">
        <f>E21*B21/100</f>
        <v>0</v>
      </c>
      <c r="E21" s="31"/>
      <c r="F21" s="60">
        <f>B21-K21-S21</f>
        <v>0</v>
      </c>
      <c r="G21" s="61">
        <f>IF(B21=0,0,F21*100/B21)</f>
        <v>0</v>
      </c>
      <c r="H21" s="60">
        <f>F21-D21</f>
        <v>0</v>
      </c>
      <c r="I21" s="62">
        <f>G21-E21</f>
        <v>0</v>
      </c>
      <c r="J21" s="35"/>
      <c r="K21" s="28"/>
      <c r="L21" s="36">
        <f>M21+O21+P21</f>
        <v>0</v>
      </c>
      <c r="M21" s="35"/>
      <c r="N21" s="37">
        <f>O21+P21</f>
        <v>0</v>
      </c>
      <c r="O21" s="35"/>
      <c r="P21" s="38"/>
      <c r="Q21" s="32">
        <f>B21-C21-D21-K21</f>
        <v>0</v>
      </c>
      <c r="R21" s="39">
        <f>IF(L21=0,0,Q21/L21*1000)</f>
        <v>0</v>
      </c>
      <c r="S21" s="28"/>
      <c r="T21" s="28"/>
      <c r="U21" s="40">
        <f>IF(L21=0,0,S21/L21*1000)</f>
        <v>0</v>
      </c>
      <c r="V21" s="41">
        <f>IF(R21=0,0,U21/R21*100)</f>
        <v>0</v>
      </c>
      <c r="W21" s="41">
        <f>R21-U21</f>
        <v>0</v>
      </c>
      <c r="X21" s="41">
        <f>IF(R21=0,0,W21/R21*100)</f>
        <v>0</v>
      </c>
      <c r="Y21" s="35"/>
      <c r="Z21" s="41">
        <f>IF(L21=0,0,Y21/L21*100)</f>
        <v>0</v>
      </c>
      <c r="AA21" s="28"/>
      <c r="AB21" s="85">
        <f>IF(S21=0,0,AA21/S21*100)</f>
        <v>0</v>
      </c>
      <c r="AC21" s="37">
        <f>IF(L21=0,0,AA21/L21*1000)</f>
        <v>0</v>
      </c>
      <c r="AD21" s="41">
        <f>IF(Y21=0,0,(ROUND(AA21/Y21*1000,0)))</f>
        <v>0</v>
      </c>
      <c r="AE21" s="41">
        <f>IF(R21=0,0,AD21/R21*100)</f>
        <v>0</v>
      </c>
      <c r="AF21" s="63">
        <f>R21-AD21</f>
        <v>0</v>
      </c>
      <c r="AG21" s="28"/>
      <c r="AH21" s="30">
        <f>IF(L21=0,0,AG21/L21*1000)</f>
        <v>0</v>
      </c>
      <c r="AI21" s="42">
        <f>K21+S21</f>
        <v>0</v>
      </c>
      <c r="AJ21" s="35"/>
      <c r="AK21" s="43"/>
      <c r="AL21" s="43"/>
      <c r="AM21" s="44">
        <f>AN21+AO21</f>
        <v>0</v>
      </c>
      <c r="AN21" s="35"/>
      <c r="AO21" s="43"/>
      <c r="AP21" s="44">
        <f>N21-AM21</f>
        <v>0</v>
      </c>
      <c r="AQ21" s="45"/>
      <c r="AR21" s="111"/>
    </row>
    <row r="22" spans="1:44" s="26" customFormat="1" ht="30">
      <c r="A22" s="47"/>
      <c r="B22" s="48"/>
      <c r="C22" s="49"/>
      <c r="D22" s="50"/>
      <c r="E22" s="49"/>
      <c r="F22" s="50"/>
      <c r="G22" s="51"/>
      <c r="H22" s="50"/>
      <c r="I22" s="50"/>
      <c r="J22" s="48"/>
      <c r="K22" s="48"/>
      <c r="L22" s="52"/>
      <c r="M22" s="48"/>
      <c r="N22" s="53"/>
      <c r="O22" s="48"/>
      <c r="P22" s="54"/>
      <c r="Q22" s="50"/>
      <c r="R22" s="51"/>
      <c r="S22" s="48"/>
      <c r="T22" s="48"/>
      <c r="U22" s="51"/>
      <c r="V22" s="50"/>
      <c r="W22" s="50"/>
      <c r="X22" s="50"/>
      <c r="Y22" s="48"/>
      <c r="Z22" s="50"/>
      <c r="AA22" s="48"/>
      <c r="AB22" s="86"/>
      <c r="AC22" s="53"/>
      <c r="AD22" s="50"/>
      <c r="AE22" s="50"/>
      <c r="AF22" s="50"/>
      <c r="AG22" s="48"/>
      <c r="AH22" s="50"/>
      <c r="AI22" s="50"/>
      <c r="AJ22" s="55"/>
      <c r="AK22" s="25"/>
      <c r="AL22" s="25"/>
      <c r="AN22" s="56"/>
      <c r="AO22" s="25"/>
      <c r="AQ22" s="57"/>
      <c r="AR22" s="111"/>
    </row>
    <row r="23" spans="1:44" s="46" customFormat="1" ht="30">
      <c r="A23" s="27" t="s">
        <v>15</v>
      </c>
      <c r="B23" s="28"/>
      <c r="C23" s="58"/>
      <c r="D23" s="59">
        <f>E23*B23/100</f>
        <v>0</v>
      </c>
      <c r="E23" s="31"/>
      <c r="F23" s="60">
        <f>B23-K23-S23</f>
        <v>0</v>
      </c>
      <c r="G23" s="61">
        <f>IF(B23=0,0,F23*100/B23)</f>
        <v>0</v>
      </c>
      <c r="H23" s="60">
        <f>F23-D23</f>
        <v>0</v>
      </c>
      <c r="I23" s="62">
        <f>G23-E23</f>
        <v>0</v>
      </c>
      <c r="J23" s="35"/>
      <c r="K23" s="28"/>
      <c r="L23" s="36">
        <f>M23+O23+P23</f>
        <v>0</v>
      </c>
      <c r="M23" s="35"/>
      <c r="N23" s="37">
        <f>O23+P23</f>
        <v>0</v>
      </c>
      <c r="O23" s="35"/>
      <c r="P23" s="38"/>
      <c r="Q23" s="32">
        <f>B23-C23-D23-K23</f>
        <v>0</v>
      </c>
      <c r="R23" s="39">
        <f>IF(L23=0,0,Q23/L23*1000)</f>
        <v>0</v>
      </c>
      <c r="S23" s="28"/>
      <c r="T23" s="28"/>
      <c r="U23" s="40">
        <f>IF(L23=0,0,S23/L23*1000)</f>
        <v>0</v>
      </c>
      <c r="V23" s="41">
        <f>IF(R23=0,0,U23/R23*100)</f>
        <v>0</v>
      </c>
      <c r="W23" s="41">
        <f>R23-U23</f>
        <v>0</v>
      </c>
      <c r="X23" s="41">
        <f>IF(R23=0,0,W23/R23*100)</f>
        <v>0</v>
      </c>
      <c r="Y23" s="35"/>
      <c r="Z23" s="41">
        <f>IF(L23=0,0,Y23/L23*100)</f>
        <v>0</v>
      </c>
      <c r="AA23" s="28"/>
      <c r="AB23" s="85">
        <f>IF(S23=0,0,AA23/S23*100)</f>
        <v>0</v>
      </c>
      <c r="AC23" s="37">
        <f>IF(L23=0,0,AA23/L23*1000)</f>
        <v>0</v>
      </c>
      <c r="AD23" s="41">
        <f>IF(Y23=0,0,(ROUND(AA23/Y23*1000,0)))</f>
        <v>0</v>
      </c>
      <c r="AE23" s="41">
        <f>IF(R23=0,0,AD23/R23*100)</f>
        <v>0</v>
      </c>
      <c r="AF23" s="63">
        <f>R23-AD23</f>
        <v>0</v>
      </c>
      <c r="AG23" s="28"/>
      <c r="AH23" s="30">
        <f>IF(L23=0,0,AG23/L23*1000)</f>
        <v>0</v>
      </c>
      <c r="AI23" s="42">
        <f>K23+S23</f>
        <v>0</v>
      </c>
      <c r="AJ23" s="35"/>
      <c r="AK23" s="43"/>
      <c r="AL23" s="43"/>
      <c r="AM23" s="44">
        <f>AN23+AO23</f>
        <v>0</v>
      </c>
      <c r="AN23" s="35"/>
      <c r="AO23" s="43"/>
      <c r="AP23" s="44">
        <f>N23-AM23</f>
        <v>0</v>
      </c>
      <c r="AQ23" s="45"/>
      <c r="AR23" s="111"/>
    </row>
    <row r="24" spans="1:44" s="26" customFormat="1" ht="30">
      <c r="A24" s="47"/>
      <c r="B24" s="48"/>
      <c r="C24" s="49"/>
      <c r="D24" s="50"/>
      <c r="E24" s="49"/>
      <c r="F24" s="50"/>
      <c r="G24" s="51"/>
      <c r="H24" s="50"/>
      <c r="I24" s="50"/>
      <c r="J24" s="48"/>
      <c r="K24" s="48"/>
      <c r="L24" s="52"/>
      <c r="M24" s="48"/>
      <c r="N24" s="53"/>
      <c r="O24" s="48"/>
      <c r="P24" s="54"/>
      <c r="Q24" s="50"/>
      <c r="R24" s="51"/>
      <c r="S24" s="48"/>
      <c r="T24" s="48"/>
      <c r="U24" s="51"/>
      <c r="V24" s="50"/>
      <c r="W24" s="50"/>
      <c r="X24" s="50"/>
      <c r="Y24" s="48"/>
      <c r="Z24" s="50"/>
      <c r="AA24" s="48"/>
      <c r="AB24" s="86"/>
      <c r="AC24" s="53"/>
      <c r="AD24" s="50"/>
      <c r="AE24" s="50"/>
      <c r="AF24" s="50"/>
      <c r="AG24" s="48"/>
      <c r="AH24" s="50"/>
      <c r="AI24" s="50"/>
      <c r="AJ24" s="55"/>
      <c r="AK24" s="25"/>
      <c r="AL24" s="25"/>
      <c r="AN24" s="56"/>
      <c r="AO24" s="25"/>
      <c r="AQ24" s="57"/>
      <c r="AR24" s="111"/>
    </row>
    <row r="25" spans="1:44" s="46" customFormat="1" ht="30">
      <c r="A25" s="27" t="s">
        <v>17</v>
      </c>
      <c r="B25" s="28"/>
      <c r="C25" s="58"/>
      <c r="D25" s="59">
        <f>E25*B25/100</f>
        <v>0</v>
      </c>
      <c r="E25" s="31"/>
      <c r="F25" s="60">
        <f>B25-K25-S25</f>
        <v>0</v>
      </c>
      <c r="G25" s="61">
        <f>IF(B25=0,0,F25*100/B25)</f>
        <v>0</v>
      </c>
      <c r="H25" s="60">
        <f>F25-D25</f>
        <v>0</v>
      </c>
      <c r="I25" s="62">
        <f>G25-E25</f>
        <v>0</v>
      </c>
      <c r="J25" s="35"/>
      <c r="K25" s="28"/>
      <c r="L25" s="36">
        <f>M25+O25+P25</f>
        <v>0</v>
      </c>
      <c r="M25" s="35"/>
      <c r="N25" s="37">
        <f>O25+P25</f>
        <v>0</v>
      </c>
      <c r="O25" s="35"/>
      <c r="P25" s="38"/>
      <c r="Q25" s="32">
        <f>B25-C25-D25-K25</f>
        <v>0</v>
      </c>
      <c r="R25" s="39">
        <f>IF(L25=0,0,Q25/L25*1000)</f>
        <v>0</v>
      </c>
      <c r="S25" s="28"/>
      <c r="T25" s="28"/>
      <c r="U25" s="40">
        <f>IF(L25=0,0,S25/L25*1000)</f>
        <v>0</v>
      </c>
      <c r="V25" s="41">
        <f>IF(R25=0,0,U25/R25*100)</f>
        <v>0</v>
      </c>
      <c r="W25" s="41">
        <f>R25-U25</f>
        <v>0</v>
      </c>
      <c r="X25" s="41">
        <f>IF(R25=0,0,W25/R25*100)</f>
        <v>0</v>
      </c>
      <c r="Y25" s="35"/>
      <c r="Z25" s="41">
        <f>IF(L25=0,0,Y25/L25*100)</f>
        <v>0</v>
      </c>
      <c r="AA25" s="28"/>
      <c r="AB25" s="85">
        <f>IF(S25=0,0,AA25/S25*100)</f>
        <v>0</v>
      </c>
      <c r="AC25" s="37">
        <f>IF(L25=0,0,AA25/L25*1000)</f>
        <v>0</v>
      </c>
      <c r="AD25" s="41">
        <f>IF(Y25=0,0,(ROUND(AA25/Y25*1000,0)))</f>
        <v>0</v>
      </c>
      <c r="AE25" s="41">
        <f>IF(R25=0,0,AD25/R25*100)</f>
        <v>0</v>
      </c>
      <c r="AF25" s="63">
        <f>R25-AD25</f>
        <v>0</v>
      </c>
      <c r="AG25" s="28"/>
      <c r="AH25" s="30">
        <f>IF(L25=0,0,AG25/L25*1000)</f>
        <v>0</v>
      </c>
      <c r="AI25" s="42">
        <f>K25+S25</f>
        <v>0</v>
      </c>
      <c r="AJ25" s="35"/>
      <c r="AK25" s="43"/>
      <c r="AL25" s="43"/>
      <c r="AM25" s="44">
        <f>AN25+AO25</f>
        <v>0</v>
      </c>
      <c r="AN25" s="35"/>
      <c r="AO25" s="43"/>
      <c r="AP25" s="44">
        <f>N25-AM25</f>
        <v>0</v>
      </c>
      <c r="AQ25" s="45"/>
      <c r="AR25" s="111"/>
    </row>
    <row r="26" spans="1:44" s="26" customFormat="1" ht="30">
      <c r="A26" s="47"/>
      <c r="B26" s="48"/>
      <c r="C26" s="48"/>
      <c r="D26" s="50"/>
      <c r="E26" s="47"/>
      <c r="F26" s="50"/>
      <c r="G26" s="51"/>
      <c r="H26" s="50"/>
      <c r="I26" s="50"/>
      <c r="J26" s="47"/>
      <c r="K26" s="47"/>
      <c r="L26" s="52"/>
      <c r="M26" s="48"/>
      <c r="N26" s="53"/>
      <c r="O26" s="64"/>
      <c r="P26" s="64"/>
      <c r="Q26" s="50"/>
      <c r="R26" s="65"/>
      <c r="S26" s="47"/>
      <c r="T26" s="47"/>
      <c r="U26" s="65"/>
      <c r="V26" s="50"/>
      <c r="W26" s="50"/>
      <c r="X26" s="50"/>
      <c r="Y26" s="48"/>
      <c r="Z26" s="50"/>
      <c r="AA26" s="48"/>
      <c r="AB26" s="86"/>
      <c r="AC26" s="53"/>
      <c r="AD26" s="50"/>
      <c r="AE26" s="50"/>
      <c r="AF26" s="50"/>
      <c r="AG26" s="47"/>
      <c r="AH26" s="50"/>
      <c r="AI26" s="50"/>
      <c r="AJ26" s="55"/>
      <c r="AK26" s="25"/>
      <c r="AL26" s="25"/>
      <c r="AN26" s="25"/>
      <c r="AO26" s="25"/>
      <c r="AQ26" s="25"/>
      <c r="AR26" s="111"/>
    </row>
    <row r="27" spans="1:44" s="46" customFormat="1" ht="30">
      <c r="A27" s="27" t="s">
        <v>35</v>
      </c>
      <c r="B27" s="28"/>
      <c r="C27" s="28"/>
      <c r="D27" s="59">
        <f>E27*B27/100</f>
        <v>0</v>
      </c>
      <c r="E27" s="66"/>
      <c r="F27" s="60">
        <f>B27-K27-S27</f>
        <v>0</v>
      </c>
      <c r="G27" s="61">
        <f>IF(B27=0,0,F27*100/B27)</f>
        <v>0</v>
      </c>
      <c r="H27" s="60">
        <f>F27-D27</f>
        <v>0</v>
      </c>
      <c r="I27" s="62">
        <f>G27-E27</f>
        <v>0</v>
      </c>
      <c r="J27" s="35"/>
      <c r="K27" s="28"/>
      <c r="L27" s="36">
        <f>M27+O27+P27</f>
        <v>0</v>
      </c>
      <c r="M27" s="67"/>
      <c r="N27" s="37">
        <f>O27+P27</f>
        <v>0</v>
      </c>
      <c r="O27" s="67"/>
      <c r="P27" s="67"/>
      <c r="Q27" s="32">
        <f>B27-C27-D27-K27</f>
        <v>0</v>
      </c>
      <c r="R27" s="68">
        <f>IF(L27=0,0,Q27/L27*1000)</f>
        <v>0</v>
      </c>
      <c r="S27" s="69"/>
      <c r="T27" s="69"/>
      <c r="U27" s="70">
        <f>IF(L27=0,0,S27/L27*1000)</f>
        <v>0</v>
      </c>
      <c r="V27" s="41">
        <f>IF(R27=0,0,U27/R27*100)</f>
        <v>0</v>
      </c>
      <c r="W27" s="41">
        <f>R27-U27</f>
        <v>0</v>
      </c>
      <c r="X27" s="41">
        <f>IF(R27=0,0,W27/R27*100)</f>
        <v>0</v>
      </c>
      <c r="Y27" s="71"/>
      <c r="Z27" s="41">
        <f>IF(L27=0,0,Y27/L27*100)</f>
        <v>0</v>
      </c>
      <c r="AA27" s="69"/>
      <c r="AB27" s="85">
        <f>IF(S27=0,0,AA27/S27*100)</f>
        <v>0</v>
      </c>
      <c r="AC27" s="37">
        <f>IF(L27=0,0,AA27/L27*1000)</f>
        <v>0</v>
      </c>
      <c r="AD27" s="41">
        <f>IF(Y27=0,0,(ROUND(AA27/Y27*1000,0)))</f>
        <v>0</v>
      </c>
      <c r="AE27" s="41">
        <f>IF(R27=0,0,AD27/R27*100)</f>
        <v>0</v>
      </c>
      <c r="AF27" s="63">
        <f>R27-AD27</f>
        <v>0</v>
      </c>
      <c r="AG27" s="69"/>
      <c r="AH27" s="30">
        <f>IF(L27=0,0,AG27/L27*1000)</f>
        <v>0</v>
      </c>
      <c r="AI27" s="42">
        <f>K27+S27</f>
        <v>0</v>
      </c>
      <c r="AJ27" s="35"/>
      <c r="AK27" s="43"/>
      <c r="AL27" s="43"/>
      <c r="AM27" s="44">
        <f>AN27+AO27</f>
        <v>0</v>
      </c>
      <c r="AN27" s="43"/>
      <c r="AO27" s="43"/>
      <c r="AP27" s="44">
        <f>N27-AM27</f>
        <v>0</v>
      </c>
      <c r="AQ27" s="43"/>
      <c r="AR27" s="111"/>
    </row>
    <row r="28" spans="1:44" s="26" customFormat="1" ht="30">
      <c r="A28" s="47"/>
      <c r="B28" s="48"/>
      <c r="C28" s="48"/>
      <c r="D28" s="50"/>
      <c r="E28" s="48"/>
      <c r="F28" s="50"/>
      <c r="G28" s="51"/>
      <c r="H28" s="50"/>
      <c r="I28" s="50"/>
      <c r="J28" s="48"/>
      <c r="K28" s="48"/>
      <c r="L28" s="52"/>
      <c r="M28" s="64"/>
      <c r="N28" s="53"/>
      <c r="O28" s="64"/>
      <c r="P28" s="64"/>
      <c r="Q28" s="50"/>
      <c r="R28" s="65"/>
      <c r="S28" s="48"/>
      <c r="T28" s="48"/>
      <c r="U28" s="65"/>
      <c r="V28" s="50"/>
      <c r="W28" s="50"/>
      <c r="X28" s="50"/>
      <c r="Y28" s="48"/>
      <c r="Z28" s="50"/>
      <c r="AA28" s="48"/>
      <c r="AB28" s="86"/>
      <c r="AC28" s="53"/>
      <c r="AD28" s="50"/>
      <c r="AE28" s="50"/>
      <c r="AF28" s="50"/>
      <c r="AG28" s="48"/>
      <c r="AH28" s="50"/>
      <c r="AI28" s="50"/>
      <c r="AJ28" s="55"/>
      <c r="AK28" s="25"/>
      <c r="AL28" s="25"/>
      <c r="AN28" s="25"/>
      <c r="AO28" s="25"/>
      <c r="AQ28" s="25"/>
      <c r="AR28" s="111"/>
    </row>
    <row r="29" spans="1:44" s="46" customFormat="1" ht="30">
      <c r="A29" s="27" t="s">
        <v>36</v>
      </c>
      <c r="B29" s="28"/>
      <c r="C29" s="28"/>
      <c r="D29" s="59">
        <f>E29*B29/100</f>
        <v>0</v>
      </c>
      <c r="E29" s="66"/>
      <c r="F29" s="60">
        <f>B29-K29-S29</f>
        <v>0</v>
      </c>
      <c r="G29" s="61">
        <f>IF(B29=0,0,F29*100/B29)</f>
        <v>0</v>
      </c>
      <c r="H29" s="60">
        <f>F29-D29</f>
        <v>0</v>
      </c>
      <c r="I29" s="62">
        <f>G29-E29</f>
        <v>0</v>
      </c>
      <c r="J29" s="35"/>
      <c r="K29" s="28"/>
      <c r="L29" s="36">
        <f>M29+O29+P29</f>
        <v>0</v>
      </c>
      <c r="M29" s="67"/>
      <c r="N29" s="37">
        <f>O29+P29</f>
        <v>0</v>
      </c>
      <c r="O29" s="67"/>
      <c r="P29" s="67"/>
      <c r="Q29" s="32">
        <f>B29-C29-D29-K29</f>
        <v>0</v>
      </c>
      <c r="R29" s="68">
        <f>IF(L29=0,0,Q29/L29*1000)</f>
        <v>0</v>
      </c>
      <c r="S29" s="69"/>
      <c r="T29" s="69"/>
      <c r="U29" s="70">
        <f>IF(L29=0,0,S29/L29*1000)</f>
        <v>0</v>
      </c>
      <c r="V29" s="41">
        <f>IF(R29=0,0,U29/R29*100)</f>
        <v>0</v>
      </c>
      <c r="W29" s="41">
        <f>R29-U29</f>
        <v>0</v>
      </c>
      <c r="X29" s="41">
        <f>IF(R29=0,0,W29/R29*100)</f>
        <v>0</v>
      </c>
      <c r="Y29" s="71"/>
      <c r="Z29" s="41">
        <f>IF(L29=0,0,Y29/L29*100)</f>
        <v>0</v>
      </c>
      <c r="AA29" s="69"/>
      <c r="AB29" s="85">
        <f>IF(S29=0,0,AA29/S29*100)</f>
        <v>0</v>
      </c>
      <c r="AC29" s="37">
        <f>IF(L29=0,0,AA29/L29*1000)</f>
        <v>0</v>
      </c>
      <c r="AD29" s="41">
        <f>IF(Y29=0,0,(ROUND(AA29/Y29*1000,0)))</f>
        <v>0</v>
      </c>
      <c r="AE29" s="41">
        <f>IF(R29=0,0,AD29/R29*100)</f>
        <v>0</v>
      </c>
      <c r="AF29" s="63">
        <f>R29-AD29</f>
        <v>0</v>
      </c>
      <c r="AG29" s="69"/>
      <c r="AH29" s="30">
        <f>IF(L29=0,0,AG29/L29*1000)</f>
        <v>0</v>
      </c>
      <c r="AI29" s="42">
        <f>K29+S29</f>
        <v>0</v>
      </c>
      <c r="AJ29" s="35"/>
      <c r="AK29" s="43"/>
      <c r="AL29" s="43"/>
      <c r="AM29" s="44">
        <f>AN29+AO29</f>
        <v>0</v>
      </c>
      <c r="AN29" s="43"/>
      <c r="AO29" s="43"/>
      <c r="AP29" s="44">
        <f>N29-AM29</f>
        <v>0</v>
      </c>
      <c r="AQ29" s="43"/>
      <c r="AR29" s="111"/>
    </row>
    <row r="30" spans="1:44" s="26" customFormat="1" ht="30">
      <c r="A30" s="47"/>
      <c r="B30" s="48"/>
      <c r="C30" s="48"/>
      <c r="D30" s="50"/>
      <c r="E30" s="48"/>
      <c r="F30" s="50"/>
      <c r="G30" s="51"/>
      <c r="H30" s="50"/>
      <c r="I30" s="50"/>
      <c r="J30" s="48"/>
      <c r="K30" s="48"/>
      <c r="L30" s="52"/>
      <c r="M30" s="64"/>
      <c r="N30" s="53"/>
      <c r="O30" s="64"/>
      <c r="P30" s="64"/>
      <c r="Q30" s="50"/>
      <c r="R30" s="65"/>
      <c r="S30" s="48"/>
      <c r="T30" s="48"/>
      <c r="U30" s="65"/>
      <c r="V30" s="50"/>
      <c r="W30" s="50"/>
      <c r="X30" s="50"/>
      <c r="Y30" s="48"/>
      <c r="Z30" s="50"/>
      <c r="AA30" s="48"/>
      <c r="AB30" s="86"/>
      <c r="AC30" s="53"/>
      <c r="AD30" s="50"/>
      <c r="AE30" s="50"/>
      <c r="AF30" s="50"/>
      <c r="AG30" s="48"/>
      <c r="AH30" s="50"/>
      <c r="AI30" s="50"/>
      <c r="AJ30" s="55"/>
      <c r="AK30" s="25"/>
      <c r="AL30" s="25"/>
      <c r="AN30" s="25"/>
      <c r="AO30" s="25"/>
      <c r="AQ30" s="25"/>
      <c r="AR30" s="111"/>
    </row>
    <row r="31" spans="1:44" s="46" customFormat="1" ht="30">
      <c r="A31" s="27" t="s">
        <v>37</v>
      </c>
      <c r="B31" s="28"/>
      <c r="C31" s="28"/>
      <c r="D31" s="59">
        <f>E31*B31/100</f>
        <v>0</v>
      </c>
      <c r="E31" s="66"/>
      <c r="F31" s="60">
        <f>B31-K31-S31</f>
        <v>0</v>
      </c>
      <c r="G31" s="61">
        <f>IF(B31=0,0,F31*100/B31)</f>
        <v>0</v>
      </c>
      <c r="H31" s="60">
        <f>F31-D31</f>
        <v>0</v>
      </c>
      <c r="I31" s="62">
        <f>G31-E31</f>
        <v>0</v>
      </c>
      <c r="J31" s="35"/>
      <c r="K31" s="28"/>
      <c r="L31" s="36">
        <f>M31+O31+P31</f>
        <v>0</v>
      </c>
      <c r="M31" s="67"/>
      <c r="N31" s="37">
        <f>O31+P31</f>
        <v>0</v>
      </c>
      <c r="O31" s="67"/>
      <c r="P31" s="67"/>
      <c r="Q31" s="32">
        <f>B31-C31-D31-K31</f>
        <v>0</v>
      </c>
      <c r="R31" s="68">
        <f>IF(L31=0,0,Q31/L31*1000)</f>
        <v>0</v>
      </c>
      <c r="S31" s="69"/>
      <c r="T31" s="69"/>
      <c r="U31" s="70">
        <f>IF(L31=0,0,S31/L31*1000)</f>
        <v>0</v>
      </c>
      <c r="V31" s="41">
        <f>IF(R31=0,0,U31/R31*100)</f>
        <v>0</v>
      </c>
      <c r="W31" s="41">
        <f>R31-U31</f>
        <v>0</v>
      </c>
      <c r="X31" s="41">
        <f>IF(R31=0,0,W31/R31*100)</f>
        <v>0</v>
      </c>
      <c r="Y31" s="71"/>
      <c r="Z31" s="41">
        <f>IF(L31=0,0,Y31/L31*100)</f>
        <v>0</v>
      </c>
      <c r="AA31" s="69"/>
      <c r="AB31" s="85">
        <f>IF(S31=0,0,AA31/S31*100)</f>
        <v>0</v>
      </c>
      <c r="AC31" s="37">
        <f>IF(L31=0,0,AA31/L31*1000)</f>
        <v>0</v>
      </c>
      <c r="AD31" s="41">
        <f>IF(Y31=0,0,(ROUND(AA31/Y31*1000,0)))</f>
        <v>0</v>
      </c>
      <c r="AE31" s="41">
        <f>IF(R31=0,0,AD31/R31*100)</f>
        <v>0</v>
      </c>
      <c r="AF31" s="63">
        <f>R31-AD31</f>
        <v>0</v>
      </c>
      <c r="AG31" s="69"/>
      <c r="AH31" s="30">
        <f>IF(L31=0,0,AG31/L31*1000)</f>
        <v>0</v>
      </c>
      <c r="AI31" s="42">
        <f>K31+S31</f>
        <v>0</v>
      </c>
      <c r="AJ31" s="35"/>
      <c r="AK31" s="43"/>
      <c r="AL31" s="43"/>
      <c r="AM31" s="44">
        <f>AN31+AO31</f>
        <v>0</v>
      </c>
      <c r="AN31" s="43"/>
      <c r="AO31" s="43"/>
      <c r="AP31" s="44">
        <f>N31-AM31</f>
        <v>0</v>
      </c>
      <c r="AQ31" s="43"/>
      <c r="AR31" s="111"/>
    </row>
    <row r="32" spans="1:44" s="26" customFormat="1" ht="30">
      <c r="A32" s="47"/>
      <c r="B32" s="48"/>
      <c r="C32" s="48"/>
      <c r="D32" s="50"/>
      <c r="E32" s="48"/>
      <c r="F32" s="50"/>
      <c r="G32" s="51"/>
      <c r="H32" s="50"/>
      <c r="I32" s="50"/>
      <c r="J32" s="48"/>
      <c r="K32" s="48"/>
      <c r="L32" s="52"/>
      <c r="M32" s="64"/>
      <c r="N32" s="53"/>
      <c r="O32" s="64"/>
      <c r="P32" s="64"/>
      <c r="Q32" s="50"/>
      <c r="R32" s="65"/>
      <c r="S32" s="48"/>
      <c r="T32" s="48"/>
      <c r="U32" s="65"/>
      <c r="V32" s="50"/>
      <c r="W32" s="50"/>
      <c r="X32" s="50"/>
      <c r="Y32" s="48"/>
      <c r="Z32" s="50"/>
      <c r="AA32" s="48"/>
      <c r="AB32" s="86"/>
      <c r="AC32" s="53"/>
      <c r="AD32" s="50"/>
      <c r="AE32" s="50"/>
      <c r="AF32" s="50"/>
      <c r="AG32" s="48"/>
      <c r="AH32" s="50"/>
      <c r="AI32" s="50"/>
      <c r="AJ32" s="55"/>
      <c r="AK32" s="25"/>
      <c r="AL32" s="25"/>
      <c r="AN32" s="25"/>
      <c r="AO32" s="25"/>
      <c r="AQ32" s="25"/>
      <c r="AR32" s="111"/>
    </row>
    <row r="33" spans="1:44" s="46" customFormat="1" ht="30">
      <c r="A33" s="27" t="s">
        <v>38</v>
      </c>
      <c r="B33" s="28"/>
      <c r="C33" s="28"/>
      <c r="D33" s="59">
        <f>E33*B33/100</f>
        <v>0</v>
      </c>
      <c r="E33" s="66"/>
      <c r="F33" s="60">
        <f>B33-K33-S33</f>
        <v>0</v>
      </c>
      <c r="G33" s="61">
        <f>IF(B33=0,0,F33*100/B33)</f>
        <v>0</v>
      </c>
      <c r="H33" s="60">
        <f>F33-D33</f>
        <v>0</v>
      </c>
      <c r="I33" s="62">
        <f>G33-E33</f>
        <v>0</v>
      </c>
      <c r="J33" s="35"/>
      <c r="K33" s="28"/>
      <c r="L33" s="36">
        <f>M33+O33+P33</f>
        <v>0</v>
      </c>
      <c r="M33" s="67"/>
      <c r="N33" s="37">
        <f>O33+P33</f>
        <v>0</v>
      </c>
      <c r="O33" s="67"/>
      <c r="P33" s="67"/>
      <c r="Q33" s="32">
        <f>B33-C33-D33-K33</f>
        <v>0</v>
      </c>
      <c r="R33" s="68">
        <f>IF(L33=0,0,Q33/L33*1000)</f>
        <v>0</v>
      </c>
      <c r="S33" s="69"/>
      <c r="T33" s="69"/>
      <c r="U33" s="70">
        <f>IF(L33=0,0,S33/L33*1000)</f>
        <v>0</v>
      </c>
      <c r="V33" s="41">
        <f>IF(R33=0,0,U33/R33*100)</f>
        <v>0</v>
      </c>
      <c r="W33" s="41">
        <f>R33-U33</f>
        <v>0</v>
      </c>
      <c r="X33" s="41">
        <f>IF(R33=0,0,W33/R33*100)</f>
        <v>0</v>
      </c>
      <c r="Y33" s="71"/>
      <c r="Z33" s="41">
        <f>IF(L33=0,0,Y33/L33*100)</f>
        <v>0</v>
      </c>
      <c r="AA33" s="69"/>
      <c r="AB33" s="85">
        <f>IF(S33=0,0,AA33/S33*100)</f>
        <v>0</v>
      </c>
      <c r="AC33" s="37">
        <f>IF(L33=0,0,AA33/L33*1000)</f>
        <v>0</v>
      </c>
      <c r="AD33" s="41">
        <f>IF(Y33=0,0,(ROUND(AA33/Y33*1000,0)))</f>
        <v>0</v>
      </c>
      <c r="AE33" s="41">
        <f>IF(R33=0,0,AD33/R33*100)</f>
        <v>0</v>
      </c>
      <c r="AF33" s="63">
        <f>R33-AD33</f>
        <v>0</v>
      </c>
      <c r="AG33" s="69"/>
      <c r="AH33" s="30">
        <f>IF(L33=0,0,AG33/L33*1000)</f>
        <v>0</v>
      </c>
      <c r="AI33" s="42">
        <f>K33+S33</f>
        <v>0</v>
      </c>
      <c r="AJ33" s="35"/>
      <c r="AK33" s="43"/>
      <c r="AL33" s="43"/>
      <c r="AM33" s="44">
        <f>AN33+AO33</f>
        <v>0</v>
      </c>
      <c r="AN33" s="43"/>
      <c r="AO33" s="43"/>
      <c r="AP33" s="44">
        <f>N33-AM33</f>
        <v>0</v>
      </c>
      <c r="AQ33" s="43"/>
      <c r="AR33" s="111"/>
    </row>
    <row r="34" spans="1:44" s="26" customFormat="1" ht="30">
      <c r="A34" s="47"/>
      <c r="B34" s="48"/>
      <c r="C34" s="48"/>
      <c r="D34" s="50"/>
      <c r="E34" s="48"/>
      <c r="F34" s="50"/>
      <c r="G34" s="51"/>
      <c r="H34" s="50"/>
      <c r="I34" s="50"/>
      <c r="J34" s="48"/>
      <c r="K34" s="48"/>
      <c r="L34" s="52"/>
      <c r="M34" s="64"/>
      <c r="N34" s="53"/>
      <c r="O34" s="64"/>
      <c r="P34" s="64"/>
      <c r="Q34" s="50"/>
      <c r="R34" s="65"/>
      <c r="S34" s="48"/>
      <c r="T34" s="48"/>
      <c r="U34" s="65"/>
      <c r="V34" s="50"/>
      <c r="W34" s="50"/>
      <c r="X34" s="50"/>
      <c r="Y34" s="48"/>
      <c r="Z34" s="50"/>
      <c r="AA34" s="48"/>
      <c r="AB34" s="86"/>
      <c r="AC34" s="53"/>
      <c r="AD34" s="50"/>
      <c r="AE34" s="50"/>
      <c r="AF34" s="50"/>
      <c r="AG34" s="48"/>
      <c r="AH34" s="50"/>
      <c r="AI34" s="50"/>
      <c r="AJ34" s="55"/>
      <c r="AK34" s="25"/>
      <c r="AL34" s="25"/>
      <c r="AN34" s="25"/>
      <c r="AO34" s="25"/>
      <c r="AQ34" s="25"/>
      <c r="AR34" s="111"/>
    </row>
    <row r="35" spans="1:44" s="46" customFormat="1" ht="30">
      <c r="A35" s="27" t="s">
        <v>39</v>
      </c>
      <c r="B35" s="28"/>
      <c r="C35" s="28"/>
      <c r="D35" s="59">
        <f>E35*B35/100</f>
        <v>0</v>
      </c>
      <c r="E35" s="66"/>
      <c r="F35" s="60">
        <f>B35-K35-S35</f>
        <v>0</v>
      </c>
      <c r="G35" s="61">
        <f>IF(B35=0,0,F35*100/B35)</f>
        <v>0</v>
      </c>
      <c r="H35" s="60">
        <f>F35-D35</f>
        <v>0</v>
      </c>
      <c r="I35" s="62">
        <f>G35-E35</f>
        <v>0</v>
      </c>
      <c r="J35" s="35"/>
      <c r="K35" s="28"/>
      <c r="L35" s="36">
        <f>M35+O35+P35</f>
        <v>0</v>
      </c>
      <c r="M35" s="67"/>
      <c r="N35" s="37">
        <f>O35+P35</f>
        <v>0</v>
      </c>
      <c r="O35" s="67"/>
      <c r="P35" s="67"/>
      <c r="Q35" s="32">
        <f>B35-C35-D35-K35</f>
        <v>0</v>
      </c>
      <c r="R35" s="68">
        <f>IF(L35=0,0,Q35/L35*1000)</f>
        <v>0</v>
      </c>
      <c r="S35" s="69"/>
      <c r="T35" s="69"/>
      <c r="U35" s="70">
        <f>IF(L35=0,0,S35/L35*1000)</f>
        <v>0</v>
      </c>
      <c r="V35" s="41">
        <f>IF(R35=0,0,U35/R35*100)</f>
        <v>0</v>
      </c>
      <c r="W35" s="41">
        <f>R35-U35</f>
        <v>0</v>
      </c>
      <c r="X35" s="41">
        <f>IF(R35=0,0,W35/R35*100)</f>
        <v>0</v>
      </c>
      <c r="Y35" s="71"/>
      <c r="Z35" s="41">
        <f>IF(L35=0,0,Y35/L35*100)</f>
        <v>0</v>
      </c>
      <c r="AA35" s="69"/>
      <c r="AB35" s="85">
        <f>IF(S35=0,0,AA35/S35*100)</f>
        <v>0</v>
      </c>
      <c r="AC35" s="37">
        <f>IF(L35=0,0,AA35/L35*1000)</f>
        <v>0</v>
      </c>
      <c r="AD35" s="41">
        <f>IF(Y35=0,0,(ROUND(AA35/Y35*1000,0)))</f>
        <v>0</v>
      </c>
      <c r="AE35" s="41">
        <f>IF(R35=0,0,AD35/R35*100)</f>
        <v>0</v>
      </c>
      <c r="AF35" s="63">
        <f>R35-AD35</f>
        <v>0</v>
      </c>
      <c r="AG35" s="69"/>
      <c r="AH35" s="30">
        <f>IF(L35=0,0,AG35/L35*1000)</f>
        <v>0</v>
      </c>
      <c r="AI35" s="42">
        <f>K35+S35</f>
        <v>0</v>
      </c>
      <c r="AJ35" s="35"/>
      <c r="AK35" s="43"/>
      <c r="AL35" s="43"/>
      <c r="AM35" s="44">
        <f>AN35+AO35</f>
        <v>0</v>
      </c>
      <c r="AN35" s="43"/>
      <c r="AO35" s="43"/>
      <c r="AP35" s="44">
        <f>N35-AM35</f>
        <v>0</v>
      </c>
      <c r="AQ35" s="43"/>
      <c r="AR35" s="111"/>
    </row>
    <row r="36" spans="1:44" s="26" customFormat="1" ht="30">
      <c r="A36" s="47"/>
      <c r="B36" s="48"/>
      <c r="C36" s="48"/>
      <c r="D36" s="50"/>
      <c r="E36" s="48"/>
      <c r="F36" s="50"/>
      <c r="G36" s="51"/>
      <c r="H36" s="50"/>
      <c r="I36" s="50"/>
      <c r="J36" s="48"/>
      <c r="K36" s="48"/>
      <c r="L36" s="52"/>
      <c r="M36" s="64"/>
      <c r="N36" s="53"/>
      <c r="O36" s="64"/>
      <c r="P36" s="64"/>
      <c r="Q36" s="50"/>
      <c r="R36" s="65"/>
      <c r="S36" s="48"/>
      <c r="T36" s="48"/>
      <c r="U36" s="65"/>
      <c r="V36" s="50"/>
      <c r="W36" s="50"/>
      <c r="X36" s="50"/>
      <c r="Y36" s="48"/>
      <c r="Z36" s="50"/>
      <c r="AA36" s="48"/>
      <c r="AB36" s="86"/>
      <c r="AC36" s="53"/>
      <c r="AD36" s="50"/>
      <c r="AE36" s="50"/>
      <c r="AF36" s="50"/>
      <c r="AG36" s="48"/>
      <c r="AH36" s="50"/>
      <c r="AI36" s="50"/>
      <c r="AJ36" s="55"/>
      <c r="AK36" s="25"/>
      <c r="AL36" s="25"/>
      <c r="AN36" s="25"/>
      <c r="AO36" s="25"/>
      <c r="AQ36" s="25"/>
      <c r="AR36" s="111"/>
    </row>
    <row r="37" spans="1:44" s="46" customFormat="1" ht="30">
      <c r="A37" s="27" t="s">
        <v>40</v>
      </c>
      <c r="B37" s="28"/>
      <c r="C37" s="28"/>
      <c r="D37" s="59">
        <f>E37*B37/100</f>
        <v>0</v>
      </c>
      <c r="E37" s="66"/>
      <c r="F37" s="60">
        <f>B37-K37-S37</f>
        <v>0</v>
      </c>
      <c r="G37" s="61">
        <f>IF(B37=0,0,F37*100/B37)</f>
        <v>0</v>
      </c>
      <c r="H37" s="60">
        <f>F37-D37</f>
        <v>0</v>
      </c>
      <c r="I37" s="62">
        <f>G37-E37</f>
        <v>0</v>
      </c>
      <c r="J37" s="35"/>
      <c r="K37" s="28"/>
      <c r="L37" s="36">
        <f>M37+O37+P37</f>
        <v>0</v>
      </c>
      <c r="M37" s="67"/>
      <c r="N37" s="37">
        <f>O37+P37</f>
        <v>0</v>
      </c>
      <c r="O37" s="67"/>
      <c r="P37" s="67"/>
      <c r="Q37" s="32">
        <f>B37-C37-D37-K37</f>
        <v>0</v>
      </c>
      <c r="R37" s="68">
        <f>IF(L37=0,0,Q37/L37*1000)</f>
        <v>0</v>
      </c>
      <c r="S37" s="69"/>
      <c r="T37" s="69"/>
      <c r="U37" s="70">
        <f>IF(L37=0,0,S37/L37*1000)</f>
        <v>0</v>
      </c>
      <c r="V37" s="41">
        <f>IF(R37=0,0,U37/R37*100)</f>
        <v>0</v>
      </c>
      <c r="W37" s="41">
        <f>R37-U37</f>
        <v>0</v>
      </c>
      <c r="X37" s="41">
        <f>IF(R37=0,0,W37/R37*100)</f>
        <v>0</v>
      </c>
      <c r="Y37" s="71"/>
      <c r="Z37" s="41">
        <f>IF(L37=0,0,Y37/L37*100)</f>
        <v>0</v>
      </c>
      <c r="AA37" s="69"/>
      <c r="AB37" s="85">
        <f>IF(S37=0,0,AA37/S37*100)</f>
        <v>0</v>
      </c>
      <c r="AC37" s="37">
        <f>IF(L37=0,0,AA37/L37*1000)</f>
        <v>0</v>
      </c>
      <c r="AD37" s="41">
        <f>IF(Y37=0,0,(ROUND(AA37/Y37*1000,0)))</f>
        <v>0</v>
      </c>
      <c r="AE37" s="41">
        <f>IF(R37=0,0,AD37/R37*100)</f>
        <v>0</v>
      </c>
      <c r="AF37" s="63">
        <f>R37-AD37</f>
        <v>0</v>
      </c>
      <c r="AG37" s="69"/>
      <c r="AH37" s="30">
        <f>IF(L37=0,0,AG37/L37*1000)</f>
        <v>0</v>
      </c>
      <c r="AI37" s="42">
        <f>K37+S37</f>
        <v>0</v>
      </c>
      <c r="AJ37" s="35"/>
      <c r="AK37" s="43"/>
      <c r="AL37" s="43"/>
      <c r="AM37" s="44">
        <f>AN37+AO37</f>
        <v>0</v>
      </c>
      <c r="AN37" s="43"/>
      <c r="AO37" s="43"/>
      <c r="AP37" s="44">
        <f>N37-AM37</f>
        <v>0</v>
      </c>
      <c r="AQ37" s="43"/>
      <c r="AR37" s="111"/>
    </row>
    <row r="38" spans="1:44" s="26" customFormat="1" ht="30">
      <c r="A38" s="72" t="s">
        <v>82</v>
      </c>
      <c r="B38" s="48"/>
      <c r="C38" s="48"/>
      <c r="D38" s="50"/>
      <c r="E38" s="48"/>
      <c r="F38" s="50"/>
      <c r="G38" s="50"/>
      <c r="H38" s="50"/>
      <c r="I38" s="50"/>
      <c r="J38" s="48"/>
      <c r="K38" s="48"/>
      <c r="L38" s="53"/>
      <c r="M38" s="48"/>
      <c r="N38" s="53"/>
      <c r="O38" s="73"/>
      <c r="P38" s="73"/>
      <c r="Q38" s="50"/>
      <c r="R38" s="50"/>
      <c r="S38" s="47"/>
      <c r="T38" s="47"/>
      <c r="U38" s="50"/>
      <c r="V38" s="50"/>
      <c r="W38" s="50"/>
      <c r="X38" s="50"/>
      <c r="Y38" s="48"/>
      <c r="Z38" s="50"/>
      <c r="AA38" s="48"/>
      <c r="AB38" s="86"/>
      <c r="AC38" s="53"/>
      <c r="AD38" s="50"/>
      <c r="AE38" s="50"/>
      <c r="AF38" s="50"/>
      <c r="AG38" s="48"/>
      <c r="AH38" s="50"/>
      <c r="AI38" s="50"/>
      <c r="AJ38" s="55"/>
      <c r="AK38" s="25"/>
      <c r="AL38" s="25"/>
      <c r="AN38" s="25"/>
      <c r="AO38" s="25"/>
      <c r="AQ38" s="25"/>
      <c r="AR38" s="111"/>
    </row>
    <row r="39" spans="1:44" s="46" customFormat="1" ht="30">
      <c r="A39" s="63">
        <f>IF(B15&gt;0,1,0)+IF(B17&gt;0,1,0)+IF(B19&gt;0,1,0)+IF(B21&gt;0,1,0)+IF(B23&gt;0,1,0)+IF(B25&gt;0,1,0)+IF(B27&gt;0,1,0)+IF(B29&gt;0,1,0)+IF(B31&gt;0,1,0)+IF(B33&gt;0,1,0)+IF(B35&gt;0,1,0)+IF(B37&gt;0,1,0)</f>
        <v>0</v>
      </c>
      <c r="B39" s="60" t="e">
        <f>SUM(B14:B37)/A39</f>
        <v>#DIV/0!</v>
      </c>
      <c r="C39" s="60" t="e">
        <f>(C15+C17+C19+C21+C23+C25+C27+C29+C31+C33+C35+C37)/A39</f>
        <v>#DIV/0!</v>
      </c>
      <c r="D39" s="59" t="e">
        <f>E39*B39/100</f>
        <v>#DIV/0!</v>
      </c>
      <c r="E39" s="59" t="e">
        <f>(SUM(E14:E37))/A39</f>
        <v>#DIV/0!</v>
      </c>
      <c r="F39" s="60" t="e">
        <f>B39-K39-S39</f>
        <v>#DIV/0!</v>
      </c>
      <c r="G39" s="61" t="e">
        <f>IF(B39=0,0,F39*100/B39)</f>
        <v>#DIV/0!</v>
      </c>
      <c r="H39" s="60" t="e">
        <f>F39-D39</f>
        <v>#DIV/0!</v>
      </c>
      <c r="I39" s="62" t="e">
        <f>G39-E39</f>
        <v>#DIV/0!</v>
      </c>
      <c r="J39" s="63">
        <f>J37</f>
        <v>0</v>
      </c>
      <c r="K39" s="60" t="e">
        <f>SUM(K14:K37)/A39</f>
        <v>#DIV/0!</v>
      </c>
      <c r="L39" s="36">
        <f>M39+O39+P39</f>
        <v>0</v>
      </c>
      <c r="M39" s="74">
        <f>M37</f>
        <v>0</v>
      </c>
      <c r="N39" s="36">
        <f>O39+P39</f>
        <v>0</v>
      </c>
      <c r="O39" s="74">
        <f>O37</f>
        <v>0</v>
      </c>
      <c r="P39" s="74">
        <f>P37</f>
        <v>0</v>
      </c>
      <c r="Q39" s="60" t="e">
        <f>(SUM(Q14:Q37))/A39</f>
        <v>#DIV/0!</v>
      </c>
      <c r="R39" s="75" t="e">
        <f>(SUM(R14:R37))/A39</f>
        <v>#DIV/0!</v>
      </c>
      <c r="S39" s="60" t="e">
        <f>SUM(S14:S37)/A39</f>
        <v>#DIV/0!</v>
      </c>
      <c r="T39" s="60" t="e">
        <f>SUM(T14:T37)/A39</f>
        <v>#DIV/0!</v>
      </c>
      <c r="U39" s="40">
        <f>IF(L39=0,0,S39/L39*1000)</f>
        <v>0</v>
      </c>
      <c r="V39" s="41" t="e">
        <f>IF(R39=0,0,U39/R39*100)</f>
        <v>#DIV/0!</v>
      </c>
      <c r="W39" s="63" t="e">
        <f>(SUM(W14:W37))/A39</f>
        <v>#DIV/0!</v>
      </c>
      <c r="X39" s="76" t="e">
        <f>IF(R39=0,0,W39/R39*100)</f>
        <v>#DIV/0!</v>
      </c>
      <c r="Y39" s="63" t="e">
        <f>SUM(Y14:Y37)/A39</f>
        <v>#DIV/0!</v>
      </c>
      <c r="Z39" s="41">
        <f>IF(L39=0,0,Y39/L39*100)</f>
        <v>0</v>
      </c>
      <c r="AA39" s="60" t="e">
        <f>SUM(AA14:AA37)/A39</f>
        <v>#DIV/0!</v>
      </c>
      <c r="AB39" s="85" t="e">
        <f>IF(S39=0,0,AA39/S39*100)</f>
        <v>#DIV/0!</v>
      </c>
      <c r="AC39" s="37">
        <f>IF(L39=0,0,AA39/L39*1000)</f>
        <v>0</v>
      </c>
      <c r="AD39" s="77" t="e">
        <f>(SUM(AD14:AD37))/A39</f>
        <v>#DIV/0!</v>
      </c>
      <c r="AE39" s="41" t="e">
        <f>IF(R39=0,0,AD39/R39*100)</f>
        <v>#DIV/0!</v>
      </c>
      <c r="AF39" s="63" t="e">
        <f>(SUM(AF14:AF37))/A39</f>
        <v>#DIV/0!</v>
      </c>
      <c r="AG39" s="60" t="e">
        <f>SUM(AG14:AG37)/A39</f>
        <v>#DIV/0!</v>
      </c>
      <c r="AH39" s="30">
        <f>IF(L39=0,0,AG39/L39*1000)</f>
        <v>0</v>
      </c>
      <c r="AI39" s="78" t="e">
        <f>SUM(AI14:AI37)/A39</f>
        <v>#DIV/0!</v>
      </c>
      <c r="AJ39" s="35"/>
      <c r="AK39" s="43"/>
      <c r="AL39" s="43"/>
      <c r="AM39" s="44">
        <f>AN39+AO39</f>
        <v>0</v>
      </c>
      <c r="AN39" s="43"/>
      <c r="AO39" s="43"/>
      <c r="AP39" s="44">
        <f>N39-AM39</f>
        <v>0</v>
      </c>
      <c r="AQ39" s="43"/>
      <c r="AR39" s="112"/>
    </row>
    <row r="40" spans="1:35" s="9" customFormat="1" ht="20.25">
      <c r="A40" s="13" t="s">
        <v>34</v>
      </c>
      <c r="B40" s="7"/>
      <c r="C40" s="7"/>
      <c r="D40" s="7"/>
      <c r="E40" s="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1"/>
      <c r="T40" s="7"/>
      <c r="U40" s="14"/>
      <c r="V40" s="14"/>
      <c r="W40" s="14"/>
      <c r="X40" s="14"/>
      <c r="Y40" s="1"/>
      <c r="Z40" s="1"/>
      <c r="AA40" s="1"/>
      <c r="AB40" s="1"/>
      <c r="AC40" s="1"/>
      <c r="AD40" s="1"/>
      <c r="AE40" s="1"/>
      <c r="AF40" s="7"/>
      <c r="AG40" s="8"/>
      <c r="AI40" s="7"/>
    </row>
    <row r="41" spans="1:35" s="9" customFormat="1" ht="20.25">
      <c r="A41" s="13"/>
      <c r="B41" s="7"/>
      <c r="C41" s="7"/>
      <c r="D41" s="7"/>
      <c r="E41" s="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1"/>
      <c r="T41" s="7"/>
      <c r="U41" s="14"/>
      <c r="V41" s="14"/>
      <c r="W41" s="14"/>
      <c r="X41" s="14"/>
      <c r="Y41" s="1"/>
      <c r="Z41" s="1"/>
      <c r="AA41" s="1"/>
      <c r="AB41" s="1"/>
      <c r="AC41" s="1"/>
      <c r="AD41" s="1"/>
      <c r="AE41" s="1"/>
      <c r="AF41" s="7"/>
      <c r="AG41" s="8"/>
      <c r="AI41" s="7"/>
    </row>
    <row r="42" spans="1:35" s="9" customFormat="1" ht="20.25">
      <c r="A42" s="13"/>
      <c r="B42" s="7"/>
      <c r="C42" s="7"/>
      <c r="D42" s="7"/>
      <c r="E42" s="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1"/>
      <c r="T42" s="7"/>
      <c r="U42" s="14"/>
      <c r="V42" s="14"/>
      <c r="W42" s="14"/>
      <c r="X42" s="14"/>
      <c r="Y42" s="1"/>
      <c r="Z42" s="1"/>
      <c r="AA42" s="1"/>
      <c r="AB42" s="1"/>
      <c r="AC42" s="1"/>
      <c r="AD42" s="1"/>
      <c r="AE42" s="1"/>
      <c r="AF42" s="7"/>
      <c r="AG42" s="8"/>
      <c r="AI42" s="7"/>
    </row>
    <row r="43" spans="1:35" s="9" customFormat="1" ht="25.5">
      <c r="A43" s="13"/>
      <c r="B43" s="93" t="s">
        <v>138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7"/>
      <c r="S43" s="1"/>
      <c r="T43" s="7"/>
      <c r="U43" s="14"/>
      <c r="V43" s="14"/>
      <c r="W43" s="14"/>
      <c r="X43" s="14"/>
      <c r="Y43" s="1"/>
      <c r="Z43" s="1"/>
      <c r="AA43" s="1"/>
      <c r="AB43" s="1"/>
      <c r="AC43" s="1"/>
      <c r="AD43" s="1"/>
      <c r="AE43" s="1"/>
      <c r="AF43" s="7"/>
      <c r="AG43" s="8"/>
      <c r="AI43" s="7"/>
    </row>
    <row r="44" spans="14:38" ht="26.25" customHeight="1">
      <c r="N44" s="11"/>
      <c r="O44" s="11"/>
      <c r="U44" s="15"/>
      <c r="V44" s="15"/>
      <c r="W44" s="15"/>
      <c r="X44" s="15"/>
      <c r="AJ44" s="9"/>
      <c r="AK44" s="9"/>
      <c r="AL44" s="9"/>
    </row>
    <row r="45" spans="2:15" ht="26.25" customHeight="1">
      <c r="B45" s="122" t="s">
        <v>128</v>
      </c>
      <c r="C45" s="123"/>
      <c r="D45" s="123"/>
      <c r="E45" s="89" t="s">
        <v>129</v>
      </c>
      <c r="F45" s="89"/>
      <c r="G45" s="89"/>
      <c r="H45" s="89"/>
      <c r="I45" s="119" t="s">
        <v>131</v>
      </c>
      <c r="J45" s="119"/>
      <c r="K45" s="119"/>
      <c r="L45" s="90"/>
      <c r="M45" s="118" t="s">
        <v>133</v>
      </c>
      <c r="N45" s="119"/>
      <c r="O45" s="119"/>
    </row>
    <row r="46" spans="2:15" ht="26.25" customHeight="1">
      <c r="B46" s="89"/>
      <c r="C46" s="89"/>
      <c r="D46" s="89"/>
      <c r="E46" s="124" t="s">
        <v>130</v>
      </c>
      <c r="F46" s="124"/>
      <c r="G46" s="89"/>
      <c r="H46" s="89"/>
      <c r="I46" s="121" t="s">
        <v>132</v>
      </c>
      <c r="J46" s="121"/>
      <c r="K46" s="121"/>
      <c r="L46" s="90"/>
      <c r="M46" s="120" t="s">
        <v>134</v>
      </c>
      <c r="N46" s="121"/>
      <c r="O46" s="121"/>
    </row>
    <row r="47" spans="2:15" ht="26.25" customHeight="1">
      <c r="B47" s="89"/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1"/>
      <c r="O47" s="92"/>
    </row>
    <row r="48" spans="8:15" ht="26.25" customHeight="1">
      <c r="H48" s="10" t="s">
        <v>10</v>
      </c>
      <c r="N48" s="11"/>
      <c r="O48" s="11"/>
    </row>
    <row r="49" spans="14:15" ht="20.25">
      <c r="N49" s="11"/>
      <c r="O49" s="11"/>
    </row>
    <row r="50" spans="9:15" ht="20.25">
      <c r="I50" s="88"/>
      <c r="N50" s="11"/>
      <c r="O50" s="11"/>
    </row>
    <row r="51" spans="14:15" ht="20.25">
      <c r="N51" s="11"/>
      <c r="O51" s="11"/>
    </row>
    <row r="52" spans="2:15" ht="20.25">
      <c r="B52" s="127" t="s">
        <v>139</v>
      </c>
      <c r="N52" s="11"/>
      <c r="O52" s="11"/>
    </row>
    <row r="53" spans="14:15" ht="20.25">
      <c r="N53" s="11"/>
      <c r="O53" s="11"/>
    </row>
    <row r="54" spans="14:15" ht="20.25">
      <c r="N54" s="11"/>
      <c r="O54" s="11"/>
    </row>
    <row r="55" spans="14:15" ht="20.25">
      <c r="N55" s="11"/>
      <c r="O55" s="11"/>
    </row>
    <row r="56" spans="14:15" ht="20.25">
      <c r="N56" s="11"/>
      <c r="O56" s="11"/>
    </row>
    <row r="57" spans="14:15" ht="20.25">
      <c r="N57" s="11"/>
      <c r="O57" s="11"/>
    </row>
    <row r="58" spans="14:15" ht="20.25">
      <c r="N58" s="11"/>
      <c r="O58" s="11"/>
    </row>
    <row r="59" spans="14:15" ht="20.25">
      <c r="N59" s="11"/>
      <c r="O59" s="11"/>
    </row>
    <row r="60" spans="14:15" ht="20.25">
      <c r="N60" s="11"/>
      <c r="O60" s="11"/>
    </row>
    <row r="61" spans="14:15" ht="20.25">
      <c r="N61" s="11"/>
      <c r="O61" s="11"/>
    </row>
    <row r="62" spans="14:15" ht="20.25">
      <c r="N62" s="11"/>
      <c r="O62" s="11"/>
    </row>
    <row r="63" spans="14:15" ht="20.25">
      <c r="N63" s="11"/>
      <c r="O63" s="11"/>
    </row>
    <row r="64" spans="14:15" ht="20.25">
      <c r="N64" s="11"/>
      <c r="O64" s="11"/>
    </row>
    <row r="65" spans="14:15" ht="20.25">
      <c r="N65" s="11"/>
      <c r="O65" s="11"/>
    </row>
    <row r="66" spans="14:15" ht="20.25">
      <c r="N66" s="11"/>
      <c r="O66" s="11"/>
    </row>
    <row r="67" spans="14:15" ht="20.25">
      <c r="N67" s="11"/>
      <c r="O67" s="11"/>
    </row>
    <row r="68" spans="14:15" ht="20.25">
      <c r="N68" s="11"/>
      <c r="O68" s="11"/>
    </row>
    <row r="69" spans="14:15" ht="20.25">
      <c r="N69" s="11"/>
      <c r="O69" s="11"/>
    </row>
    <row r="70" spans="14:15" ht="20.25">
      <c r="N70" s="11"/>
      <c r="O70" s="11"/>
    </row>
    <row r="71" spans="14:15" ht="20.25">
      <c r="N71" s="11"/>
      <c r="O71" s="11"/>
    </row>
    <row r="72" spans="14:15" ht="20.25">
      <c r="N72" s="11"/>
      <c r="O72" s="11"/>
    </row>
    <row r="73" spans="14:15" ht="20.25">
      <c r="N73" s="11"/>
      <c r="O73" s="11"/>
    </row>
    <row r="74" spans="14:15" ht="20.25">
      <c r="N74" s="11"/>
      <c r="O74" s="11"/>
    </row>
    <row r="75" spans="14:15" ht="20.25">
      <c r="N75" s="11"/>
      <c r="O75" s="11"/>
    </row>
    <row r="76" spans="14:15" ht="20.25">
      <c r="N76" s="11"/>
      <c r="O76" s="11"/>
    </row>
    <row r="77" spans="14:15" ht="20.25">
      <c r="N77" s="11"/>
      <c r="O77" s="11"/>
    </row>
    <row r="78" spans="14:15" ht="20.25">
      <c r="N78" s="11"/>
      <c r="O78" s="11"/>
    </row>
    <row r="79" spans="14:15" ht="20.25">
      <c r="N79" s="11"/>
      <c r="O79" s="11"/>
    </row>
    <row r="80" spans="14:15" ht="20.25">
      <c r="N80" s="11"/>
      <c r="O80" s="11"/>
    </row>
    <row r="81" spans="14:15" ht="20.25">
      <c r="N81" s="11"/>
      <c r="O81" s="11"/>
    </row>
    <row r="82" spans="14:15" ht="20.25">
      <c r="N82" s="11"/>
      <c r="O82" s="11"/>
    </row>
    <row r="83" spans="14:15" ht="20.25">
      <c r="N83" s="11"/>
      <c r="O83" s="11"/>
    </row>
    <row r="84" spans="14:15" ht="20.25">
      <c r="N84" s="11"/>
      <c r="O84" s="11"/>
    </row>
    <row r="85" spans="14:15" ht="20.25">
      <c r="N85" s="11"/>
      <c r="O85" s="11"/>
    </row>
    <row r="86" spans="14:15" ht="20.25">
      <c r="N86" s="11"/>
      <c r="O86" s="11"/>
    </row>
    <row r="87" spans="14:15" ht="20.25">
      <c r="N87" s="11"/>
      <c r="O87" s="11"/>
    </row>
    <row r="88" spans="14:15" ht="20.25">
      <c r="N88" s="11"/>
      <c r="O88" s="11"/>
    </row>
    <row r="89" spans="14:15" ht="20.25">
      <c r="N89" s="11"/>
      <c r="O89" s="11"/>
    </row>
    <row r="90" spans="14:15" ht="20.25">
      <c r="N90" s="11"/>
      <c r="O90" s="11"/>
    </row>
    <row r="91" spans="14:15" ht="20.25">
      <c r="N91" s="11"/>
      <c r="O91" s="11"/>
    </row>
    <row r="92" spans="14:15" ht="20.25">
      <c r="N92" s="11"/>
      <c r="O92" s="11"/>
    </row>
    <row r="93" spans="14:15" ht="20.25">
      <c r="N93" s="11"/>
      <c r="O93" s="11"/>
    </row>
    <row r="94" spans="14:15" ht="20.25">
      <c r="N94" s="11"/>
      <c r="O94" s="11"/>
    </row>
    <row r="95" spans="14:15" ht="20.25">
      <c r="N95" s="11"/>
      <c r="O95" s="11"/>
    </row>
    <row r="96" spans="14:15" ht="20.25">
      <c r="N96" s="11"/>
      <c r="O96" s="11"/>
    </row>
    <row r="97" spans="14:15" ht="20.25">
      <c r="N97" s="11"/>
      <c r="O97" s="11"/>
    </row>
    <row r="98" spans="14:15" ht="20.25">
      <c r="N98" s="11"/>
      <c r="O98" s="11"/>
    </row>
    <row r="99" spans="14:15" ht="20.25">
      <c r="N99" s="11"/>
      <c r="O99" s="11"/>
    </row>
    <row r="100" spans="14:15" ht="20.25">
      <c r="N100" s="11"/>
      <c r="O100" s="11"/>
    </row>
    <row r="101" spans="14:15" ht="20.25">
      <c r="N101" s="11"/>
      <c r="O101" s="11"/>
    </row>
    <row r="102" spans="14:15" ht="20.25">
      <c r="N102" s="11"/>
      <c r="O102" s="11"/>
    </row>
    <row r="103" spans="14:15" ht="20.25">
      <c r="N103" s="11"/>
      <c r="O103" s="11"/>
    </row>
    <row r="104" spans="14:15" ht="20.25">
      <c r="N104" s="11"/>
      <c r="O104" s="11"/>
    </row>
    <row r="105" spans="14:15" ht="20.25">
      <c r="N105" s="11"/>
      <c r="O105" s="11"/>
    </row>
    <row r="106" spans="14:15" ht="20.25">
      <c r="N106" s="11"/>
      <c r="O106" s="11"/>
    </row>
    <row r="107" spans="14:15" ht="20.25">
      <c r="N107" s="11"/>
      <c r="O107" s="11"/>
    </row>
    <row r="108" spans="14:15" ht="20.25">
      <c r="N108" s="11"/>
      <c r="O108" s="11"/>
    </row>
    <row r="109" spans="14:15" ht="20.25">
      <c r="N109" s="11"/>
      <c r="O109" s="11"/>
    </row>
    <row r="110" spans="14:15" ht="20.25">
      <c r="N110" s="11"/>
      <c r="O110" s="11"/>
    </row>
    <row r="111" spans="14:15" ht="20.25">
      <c r="N111" s="11"/>
      <c r="O111" s="11"/>
    </row>
    <row r="112" spans="14:15" ht="20.25">
      <c r="N112" s="11"/>
      <c r="O112" s="11"/>
    </row>
    <row r="113" spans="14:15" ht="20.25">
      <c r="N113" s="11"/>
      <c r="O113" s="11"/>
    </row>
    <row r="114" spans="14:15" ht="20.25">
      <c r="N114" s="11"/>
      <c r="O114" s="11"/>
    </row>
    <row r="115" spans="14:15" ht="20.25">
      <c r="N115" s="11"/>
      <c r="O115" s="11"/>
    </row>
    <row r="116" spans="14:15" ht="20.25">
      <c r="N116" s="11"/>
      <c r="O116" s="11"/>
    </row>
    <row r="117" spans="14:15" ht="20.25">
      <c r="N117" s="11"/>
      <c r="O117" s="11"/>
    </row>
    <row r="118" spans="14:15" ht="20.25">
      <c r="N118" s="11"/>
      <c r="O118" s="11"/>
    </row>
    <row r="119" spans="14:15" ht="20.25">
      <c r="N119" s="11"/>
      <c r="O119" s="11"/>
    </row>
    <row r="120" spans="14:15" ht="20.25">
      <c r="N120" s="11"/>
      <c r="O120" s="11"/>
    </row>
    <row r="121" spans="14:15" ht="20.25">
      <c r="N121" s="11"/>
      <c r="O121" s="11"/>
    </row>
    <row r="122" spans="14:15" ht="20.25">
      <c r="N122" s="11"/>
      <c r="O122" s="11"/>
    </row>
    <row r="123" spans="14:15" ht="20.25">
      <c r="N123" s="11"/>
      <c r="O123" s="11"/>
    </row>
    <row r="124" spans="14:15" ht="20.25">
      <c r="N124" s="11"/>
      <c r="O124" s="11"/>
    </row>
    <row r="125" spans="14:15" ht="20.25">
      <c r="N125" s="11"/>
      <c r="O125" s="11"/>
    </row>
    <row r="126" spans="14:15" ht="20.25">
      <c r="N126" s="11"/>
      <c r="O126" s="11"/>
    </row>
    <row r="127" spans="14:15" ht="20.25">
      <c r="N127" s="11"/>
      <c r="O127" s="11"/>
    </row>
    <row r="128" spans="14:15" ht="20.25">
      <c r="N128" s="11"/>
      <c r="O128" s="11"/>
    </row>
    <row r="129" spans="14:15" ht="20.25">
      <c r="N129" s="11"/>
      <c r="O129" s="11"/>
    </row>
    <row r="130" spans="14:15" ht="20.25">
      <c r="N130" s="11"/>
      <c r="O130" s="11"/>
    </row>
    <row r="131" spans="14:15" ht="20.25">
      <c r="N131" s="11"/>
      <c r="O131" s="11"/>
    </row>
    <row r="132" spans="14:15" ht="20.25">
      <c r="N132" s="11"/>
      <c r="O132" s="11"/>
    </row>
    <row r="133" spans="14:15" ht="20.25">
      <c r="N133" s="11"/>
      <c r="O133" s="11"/>
    </row>
    <row r="134" spans="14:15" ht="20.25">
      <c r="N134" s="11"/>
      <c r="O134" s="11"/>
    </row>
    <row r="135" spans="14:15" ht="20.25">
      <c r="N135" s="11"/>
      <c r="O135" s="11"/>
    </row>
    <row r="136" spans="14:15" ht="20.25">
      <c r="N136" s="11"/>
      <c r="O136" s="11"/>
    </row>
    <row r="137" spans="14:15" ht="20.25">
      <c r="N137" s="11"/>
      <c r="O137" s="11"/>
    </row>
    <row r="138" spans="14:15" ht="20.25">
      <c r="N138" s="11"/>
      <c r="O138" s="11"/>
    </row>
    <row r="139" spans="14:15" ht="20.25">
      <c r="N139" s="11"/>
      <c r="O139" s="11"/>
    </row>
    <row r="140" spans="14:15" ht="20.25">
      <c r="N140" s="11"/>
      <c r="O140" s="11"/>
    </row>
    <row r="141" spans="14:15" ht="20.25">
      <c r="N141" s="11"/>
      <c r="O141" s="11"/>
    </row>
    <row r="142" spans="14:15" ht="20.25">
      <c r="N142" s="11"/>
      <c r="O142" s="11"/>
    </row>
    <row r="143" ht="20.25">
      <c r="O143" s="11"/>
    </row>
    <row r="144" ht="20.25">
      <c r="O144" s="11"/>
    </row>
    <row r="145" ht="20.25">
      <c r="O145" s="11"/>
    </row>
    <row r="146" ht="20.25">
      <c r="O146" s="11"/>
    </row>
    <row r="147" ht="20.25">
      <c r="O147" s="11"/>
    </row>
    <row r="148" ht="20.25">
      <c r="O148" s="11"/>
    </row>
    <row r="149" ht="20.25">
      <c r="O149" s="11"/>
    </row>
    <row r="150" ht="20.25">
      <c r="O150" s="11"/>
    </row>
    <row r="151" ht="20.25">
      <c r="O151" s="11"/>
    </row>
    <row r="152" ht="20.25">
      <c r="O152" s="11"/>
    </row>
    <row r="153" ht="20.25">
      <c r="O153" s="11"/>
    </row>
    <row r="154" ht="20.25">
      <c r="O154" s="11"/>
    </row>
    <row r="155" ht="20.25">
      <c r="O155" s="11"/>
    </row>
    <row r="156" ht="20.25">
      <c r="O156" s="11"/>
    </row>
    <row r="157" ht="20.25">
      <c r="O157" s="11"/>
    </row>
    <row r="158" ht="20.25">
      <c r="O158" s="11"/>
    </row>
    <row r="159" ht="20.25">
      <c r="O159" s="11"/>
    </row>
    <row r="160" ht="20.25">
      <c r="O160" s="11"/>
    </row>
    <row r="161" ht="20.25">
      <c r="O161" s="11"/>
    </row>
    <row r="162" ht="20.25">
      <c r="O162" s="11"/>
    </row>
    <row r="163" ht="20.25">
      <c r="O163" s="11"/>
    </row>
    <row r="164" ht="20.25">
      <c r="O164" s="11"/>
    </row>
    <row r="165" ht="20.25">
      <c r="O165" s="11"/>
    </row>
    <row r="166" ht="20.25">
      <c r="O166" s="11"/>
    </row>
    <row r="167" ht="20.25">
      <c r="O167" s="11"/>
    </row>
    <row r="168" ht="20.25">
      <c r="O168" s="11"/>
    </row>
    <row r="169" ht="20.25">
      <c r="O169" s="11"/>
    </row>
    <row r="170" ht="20.25">
      <c r="O170" s="11"/>
    </row>
    <row r="171" ht="20.25">
      <c r="O171" s="11"/>
    </row>
    <row r="172" ht="20.25">
      <c r="O172" s="11"/>
    </row>
    <row r="173" ht="20.25">
      <c r="O173" s="11"/>
    </row>
    <row r="174" ht="20.25">
      <c r="O174" s="11"/>
    </row>
    <row r="175" ht="20.25">
      <c r="O175" s="11"/>
    </row>
    <row r="176" ht="20.25">
      <c r="O176" s="11"/>
    </row>
    <row r="177" ht="20.25">
      <c r="O177" s="11"/>
    </row>
    <row r="178" ht="20.25">
      <c r="O178" s="11"/>
    </row>
    <row r="179" ht="20.25">
      <c r="O179" s="11"/>
    </row>
    <row r="180" ht="20.25">
      <c r="O180" s="11"/>
    </row>
    <row r="181" ht="20.25">
      <c r="O181" s="11"/>
    </row>
    <row r="182" ht="20.25">
      <c r="O182" s="11"/>
    </row>
    <row r="183" ht="20.25">
      <c r="O183" s="11"/>
    </row>
    <row r="184" ht="20.25">
      <c r="O184" s="11"/>
    </row>
    <row r="185" ht="20.25">
      <c r="O185" s="11"/>
    </row>
    <row r="186" ht="20.25">
      <c r="O186" s="11"/>
    </row>
    <row r="187" ht="20.25">
      <c r="O187" s="11"/>
    </row>
    <row r="188" ht="20.25">
      <c r="O188" s="11"/>
    </row>
    <row r="189" ht="20.25">
      <c r="O189" s="11"/>
    </row>
    <row r="190" ht="20.25">
      <c r="O190" s="11"/>
    </row>
    <row r="191" ht="20.25">
      <c r="O191" s="11"/>
    </row>
    <row r="192" ht="20.25">
      <c r="O192" s="11"/>
    </row>
    <row r="193" ht="20.25">
      <c r="O193" s="11"/>
    </row>
    <row r="194" ht="20.25">
      <c r="O194" s="11"/>
    </row>
    <row r="195" ht="20.25">
      <c r="O195" s="11"/>
    </row>
    <row r="196" ht="20.25">
      <c r="O196" s="11"/>
    </row>
    <row r="197" ht="20.25">
      <c r="O197" s="11"/>
    </row>
    <row r="198" ht="20.25">
      <c r="O198" s="11"/>
    </row>
    <row r="199" ht="20.25">
      <c r="O199" s="11"/>
    </row>
    <row r="200" ht="20.25">
      <c r="O200" s="11"/>
    </row>
    <row r="201" ht="20.25">
      <c r="O201" s="11"/>
    </row>
    <row r="202" ht="20.25">
      <c r="O202" s="11"/>
    </row>
    <row r="203" ht="20.25">
      <c r="O203" s="11"/>
    </row>
    <row r="204" ht="20.25">
      <c r="O204" s="11"/>
    </row>
    <row r="205" ht="20.25">
      <c r="O205" s="11"/>
    </row>
    <row r="206" ht="20.25">
      <c r="O206" s="11"/>
    </row>
    <row r="207" ht="20.25">
      <c r="O207" s="11"/>
    </row>
    <row r="208" ht="20.25">
      <c r="O208" s="11"/>
    </row>
    <row r="209" ht="20.25">
      <c r="O209" s="11"/>
    </row>
    <row r="210" ht="20.25">
      <c r="O210" s="11"/>
    </row>
    <row r="211" ht="20.25">
      <c r="O211" s="11"/>
    </row>
    <row r="212" ht="20.25">
      <c r="O212" s="11"/>
    </row>
    <row r="213" ht="20.25">
      <c r="O213" s="11"/>
    </row>
    <row r="214" ht="20.25">
      <c r="O214" s="11"/>
    </row>
    <row r="215" ht="20.25">
      <c r="O215" s="11"/>
    </row>
    <row r="216" ht="20.25">
      <c r="O216" s="11"/>
    </row>
    <row r="217" ht="20.25">
      <c r="O217" s="11"/>
    </row>
    <row r="218" ht="20.25">
      <c r="O218" s="11"/>
    </row>
    <row r="219" ht="20.25">
      <c r="O219" s="11"/>
    </row>
    <row r="220" ht="20.25">
      <c r="O220" s="11"/>
    </row>
    <row r="221" ht="20.25">
      <c r="O221" s="11"/>
    </row>
    <row r="222" ht="20.25">
      <c r="O222" s="11"/>
    </row>
    <row r="223" ht="20.25">
      <c r="O223" s="11"/>
    </row>
  </sheetData>
  <sheetProtection/>
  <mergeCells count="71">
    <mergeCell ref="M45:O45"/>
    <mergeCell ref="M46:O46"/>
    <mergeCell ref="B45:D45"/>
    <mergeCell ref="E46:F46"/>
    <mergeCell ref="I46:K46"/>
    <mergeCell ref="I45:K45"/>
    <mergeCell ref="AH9:AH11"/>
    <mergeCell ref="AI9:AI11"/>
    <mergeCell ref="AQ7:AQ11"/>
    <mergeCell ref="AJ8:AJ11"/>
    <mergeCell ref="AM7:AP7"/>
    <mergeCell ref="AM8:AM11"/>
    <mergeCell ref="AN8:AO8"/>
    <mergeCell ref="AN9:AN11"/>
    <mergeCell ref="AO9:AO11"/>
    <mergeCell ref="AP8:AP11"/>
    <mergeCell ref="AK8:AL8"/>
    <mergeCell ref="AJ7:AL7"/>
    <mergeCell ref="AR14:AR39"/>
    <mergeCell ref="S8:V8"/>
    <mergeCell ref="W8:X8"/>
    <mergeCell ref="AI7:AI8"/>
    <mergeCell ref="U9:U11"/>
    <mergeCell ref="V9:V11"/>
    <mergeCell ref="W9:W11"/>
    <mergeCell ref="AR7:AR11"/>
    <mergeCell ref="AK9:AK11"/>
    <mergeCell ref="AL9:AL11"/>
    <mergeCell ref="A7:A8"/>
    <mergeCell ref="B7:B8"/>
    <mergeCell ref="D7:E8"/>
    <mergeCell ref="F7:G8"/>
    <mergeCell ref="C7:C8"/>
    <mergeCell ref="G9:G11"/>
    <mergeCell ref="N9:P9"/>
    <mergeCell ref="O10:P10"/>
    <mergeCell ref="H7:I8"/>
    <mergeCell ref="J7:K7"/>
    <mergeCell ref="K9:K11"/>
    <mergeCell ref="J9:J11"/>
    <mergeCell ref="I9:I11"/>
    <mergeCell ref="H9:H11"/>
    <mergeCell ref="B9:B11"/>
    <mergeCell ref="A9:A11"/>
    <mergeCell ref="N10:N11"/>
    <mergeCell ref="L8:P8"/>
    <mergeCell ref="F9:F11"/>
    <mergeCell ref="E9:E11"/>
    <mergeCell ref="D9:D11"/>
    <mergeCell ref="C9:C11"/>
    <mergeCell ref="M9:M11"/>
    <mergeCell ref="L9:L11"/>
    <mergeCell ref="AG9:AG11"/>
    <mergeCell ref="X9:X11"/>
    <mergeCell ref="Y9:Y11"/>
    <mergeCell ref="Z9:Z11"/>
    <mergeCell ref="AA9:AA11"/>
    <mergeCell ref="Q9:Q11"/>
    <mergeCell ref="R9:R11"/>
    <mergeCell ref="S9:S11"/>
    <mergeCell ref="T9:T11"/>
    <mergeCell ref="B43:Q43"/>
    <mergeCell ref="AJ3:AR3"/>
    <mergeCell ref="AK2:AR2"/>
    <mergeCell ref="AB9:AB11"/>
    <mergeCell ref="AC9:AC11"/>
    <mergeCell ref="Y8:AH8"/>
    <mergeCell ref="L7:AH7"/>
    <mergeCell ref="AD9:AD11"/>
    <mergeCell ref="AE9:AE11"/>
    <mergeCell ref="AF9:AF11"/>
  </mergeCells>
  <hyperlinks>
    <hyperlink ref="B52" r:id="rId1" display="http://leg.co.ua/"/>
  </hyperlinks>
  <printOptions horizontalCentered="1"/>
  <pageMargins left="0.17" right="0.23" top="1.82" bottom="0" header="0.73" footer="0.5118110236220472"/>
  <pageSetup fitToHeight="1" fitToWidth="1" horizontalDpi="600" verticalDpi="600" orientation="landscape" paperSize="9" scale="23" r:id="rId2"/>
  <headerFooter alignWithMargins="0">
    <oddHeader>&amp;L&amp;D&amp;R&amp;T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10.875" style="0" bestFit="1" customWidth="1"/>
    <col min="3" max="3" width="12.125" style="0" customWidth="1"/>
    <col min="4" max="4" width="12.875" style="0" customWidth="1"/>
    <col min="5" max="5" width="11.25390625" style="0" customWidth="1"/>
    <col min="6" max="6" width="15.125" style="0" customWidth="1"/>
    <col min="7" max="7" width="17.375" style="0" bestFit="1" customWidth="1"/>
    <col min="8" max="8" width="12.375" style="0" bestFit="1" customWidth="1"/>
    <col min="9" max="9" width="13.00390625" style="0" bestFit="1" customWidth="1"/>
  </cols>
  <sheetData>
    <row r="1" spans="2:10" ht="12.75">
      <c r="B1" s="126" t="s">
        <v>54</v>
      </c>
      <c r="C1" s="126"/>
      <c r="D1" s="126"/>
      <c r="E1" s="126"/>
      <c r="F1" s="126"/>
      <c r="G1" s="126"/>
      <c r="H1" s="126"/>
      <c r="I1" s="126"/>
      <c r="J1" s="2"/>
    </row>
    <row r="2" spans="2:10" ht="12.75">
      <c r="B2" s="19"/>
      <c r="C2" s="125" t="s">
        <v>108</v>
      </c>
      <c r="D2" s="125"/>
      <c r="E2" s="125"/>
      <c r="F2" s="19" t="s">
        <v>107</v>
      </c>
      <c r="G2" s="19"/>
      <c r="H2" s="19"/>
      <c r="I2" s="19"/>
      <c r="J2" s="2"/>
    </row>
    <row r="3" spans="2:9" ht="12.75">
      <c r="B3" s="3">
        <v>2006</v>
      </c>
      <c r="C3" s="18" t="s">
        <v>97</v>
      </c>
      <c r="D3" s="18" t="s">
        <v>98</v>
      </c>
      <c r="E3" s="18" t="s">
        <v>99</v>
      </c>
      <c r="F3" s="17" t="s">
        <v>100</v>
      </c>
      <c r="G3" s="4" t="s">
        <v>94</v>
      </c>
      <c r="H3" s="4" t="s">
        <v>57</v>
      </c>
      <c r="I3" s="5" t="s">
        <v>93</v>
      </c>
    </row>
    <row r="4" spans="2:9" ht="12.75">
      <c r="B4" s="3" t="s">
        <v>42</v>
      </c>
      <c r="C4" s="21" t="s">
        <v>101</v>
      </c>
      <c r="D4" s="20">
        <v>665841</v>
      </c>
      <c r="E4" s="20">
        <v>0</v>
      </c>
      <c r="F4" s="20">
        <v>93351</v>
      </c>
      <c r="G4" s="20">
        <v>0</v>
      </c>
      <c r="H4" s="20">
        <v>0</v>
      </c>
      <c r="I4" s="16">
        <f>D4+E4+F4+G4-H4</f>
        <v>759192</v>
      </c>
    </row>
    <row r="5" spans="2:9" ht="12.75">
      <c r="B5" s="3" t="s">
        <v>43</v>
      </c>
      <c r="C5" s="21" t="s">
        <v>102</v>
      </c>
      <c r="D5" s="20">
        <v>563003</v>
      </c>
      <c r="E5" s="20">
        <v>0</v>
      </c>
      <c r="F5" s="20">
        <v>217757</v>
      </c>
      <c r="G5" s="20">
        <v>0</v>
      </c>
      <c r="H5" s="20">
        <v>0</v>
      </c>
      <c r="I5" s="16">
        <f aca="true" t="shared" si="0" ref="I5:I15">D5+E5+F5+G5-H5</f>
        <v>780760</v>
      </c>
    </row>
    <row r="6" spans="2:9" ht="12.75">
      <c r="B6" s="3" t="s">
        <v>44</v>
      </c>
      <c r="C6" s="21" t="s">
        <v>103</v>
      </c>
      <c r="D6" s="20">
        <v>518302</v>
      </c>
      <c r="E6" s="20">
        <v>0</v>
      </c>
      <c r="F6" s="20">
        <v>204343</v>
      </c>
      <c r="G6" s="20">
        <v>0</v>
      </c>
      <c r="H6" s="20">
        <v>0</v>
      </c>
      <c r="I6" s="16">
        <f t="shared" si="0"/>
        <v>722645</v>
      </c>
    </row>
    <row r="7" spans="2:9" ht="12.75">
      <c r="B7" s="3" t="s">
        <v>45</v>
      </c>
      <c r="C7" s="21" t="s">
        <v>104</v>
      </c>
      <c r="D7" s="20">
        <v>350387</v>
      </c>
      <c r="E7" s="20">
        <v>0</v>
      </c>
      <c r="F7" s="20">
        <v>124104</v>
      </c>
      <c r="G7" s="20">
        <v>0</v>
      </c>
      <c r="H7" s="20">
        <v>0</v>
      </c>
      <c r="I7" s="16">
        <f t="shared" si="0"/>
        <v>474491</v>
      </c>
    </row>
    <row r="8" spans="2:9" ht="12.75">
      <c r="B8" s="3" t="s">
        <v>46</v>
      </c>
      <c r="C8" s="21" t="s">
        <v>105</v>
      </c>
      <c r="D8" s="20">
        <v>234946</v>
      </c>
      <c r="E8" s="20">
        <v>0</v>
      </c>
      <c r="F8" s="20">
        <v>143969</v>
      </c>
      <c r="G8" s="20">
        <v>0</v>
      </c>
      <c r="H8" s="20">
        <v>0</v>
      </c>
      <c r="I8" s="16">
        <f t="shared" si="0"/>
        <v>378915</v>
      </c>
    </row>
    <row r="9" spans="2:9" ht="12.75">
      <c r="B9" s="3" t="s">
        <v>47</v>
      </c>
      <c r="C9" s="21" t="s">
        <v>106</v>
      </c>
      <c r="D9" s="20">
        <v>261673</v>
      </c>
      <c r="E9" s="20">
        <v>0</v>
      </c>
      <c r="F9" s="20">
        <v>134733</v>
      </c>
      <c r="G9" s="20">
        <v>0</v>
      </c>
      <c r="H9" s="20">
        <v>0</v>
      </c>
      <c r="I9" s="16">
        <f t="shared" si="0"/>
        <v>396406</v>
      </c>
    </row>
    <row r="10" spans="2:9" ht="12.75">
      <c r="B10" s="3" t="s">
        <v>48</v>
      </c>
      <c r="C10" s="21">
        <v>8775</v>
      </c>
      <c r="D10" s="20">
        <v>260517</v>
      </c>
      <c r="E10" s="20">
        <v>0</v>
      </c>
      <c r="F10" s="20">
        <v>136225</v>
      </c>
      <c r="G10" s="20" t="s">
        <v>103</v>
      </c>
      <c r="H10" s="20" t="s">
        <v>103</v>
      </c>
      <c r="I10" s="16">
        <f t="shared" si="0"/>
        <v>396742</v>
      </c>
    </row>
    <row r="11" spans="2:9" ht="12.75">
      <c r="B11" s="3" t="s">
        <v>49</v>
      </c>
      <c r="C11" s="21"/>
      <c r="D11" s="20" t="s">
        <v>119</v>
      </c>
      <c r="E11" s="20" t="s">
        <v>103</v>
      </c>
      <c r="F11" s="20" t="s">
        <v>120</v>
      </c>
      <c r="G11" s="20" t="s">
        <v>103</v>
      </c>
      <c r="H11" s="20" t="s">
        <v>103</v>
      </c>
      <c r="I11" s="16">
        <f t="shared" si="0"/>
        <v>428086</v>
      </c>
    </row>
    <row r="12" spans="2:9" ht="12.75">
      <c r="B12" s="3" t="s">
        <v>50</v>
      </c>
      <c r="C12" s="21"/>
      <c r="D12" s="20" t="s">
        <v>121</v>
      </c>
      <c r="E12" s="20" t="s">
        <v>103</v>
      </c>
      <c r="F12" s="20" t="s">
        <v>122</v>
      </c>
      <c r="G12" s="20" t="s">
        <v>103</v>
      </c>
      <c r="H12" s="20" t="s">
        <v>103</v>
      </c>
      <c r="I12" s="16">
        <f t="shared" si="0"/>
        <v>388548</v>
      </c>
    </row>
    <row r="13" spans="2:9" ht="12.75">
      <c r="B13" s="3" t="s">
        <v>51</v>
      </c>
      <c r="C13" s="21"/>
      <c r="D13" s="20" t="s">
        <v>124</v>
      </c>
      <c r="E13" s="20" t="s">
        <v>103</v>
      </c>
      <c r="F13" s="20" t="s">
        <v>123</v>
      </c>
      <c r="G13" s="20" t="s">
        <v>103</v>
      </c>
      <c r="H13" s="20" t="s">
        <v>103</v>
      </c>
      <c r="I13" s="16">
        <f t="shared" si="0"/>
        <v>414763</v>
      </c>
    </row>
    <row r="14" spans="2:9" ht="12.75">
      <c r="B14" s="3" t="s">
        <v>52</v>
      </c>
      <c r="C14" s="21"/>
      <c r="D14" s="20"/>
      <c r="E14" s="20"/>
      <c r="F14" s="20"/>
      <c r="G14" s="20"/>
      <c r="H14" s="20"/>
      <c r="I14" s="16">
        <f t="shared" si="0"/>
        <v>0</v>
      </c>
    </row>
    <row r="15" spans="2:9" ht="12.75">
      <c r="B15" s="3" t="s">
        <v>53</v>
      </c>
      <c r="C15" s="21"/>
      <c r="D15" s="20"/>
      <c r="E15" s="20"/>
      <c r="F15" s="20"/>
      <c r="G15" s="20"/>
      <c r="H15" s="20"/>
      <c r="I15" s="16">
        <f t="shared" si="0"/>
        <v>0</v>
      </c>
    </row>
  </sheetData>
  <sheetProtection/>
  <mergeCells count="2">
    <mergeCell ref="C2:E2"/>
    <mergeCell ref="B1:I1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5- анализ поступления и потребления</dc:title>
  <dc:subject/>
  <dc:creator>forca.com.ua</dc:creator>
  <cp:keywords/>
  <dc:description/>
  <cp:lastModifiedBy>bv</cp:lastModifiedBy>
  <cp:lastPrinted>2006-12-21T07:17:03Z</cp:lastPrinted>
  <dcterms:created xsi:type="dcterms:W3CDTF">2003-12-12T12:15:41Z</dcterms:created>
  <dcterms:modified xsi:type="dcterms:W3CDTF">2009-03-19T06:02:14Z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